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laudia.casillas\Desktop\Jefatura del Control de Obra en Proceso y Acceso a la Información\2022\Página de TransparenciaTesorería\Ley de Transparencia Financiera\"/>
    </mc:Choice>
  </mc:AlternateContent>
  <bookViews>
    <workbookView xWindow="0" yWindow="0" windowWidth="20490" windowHeight="6705"/>
  </bookViews>
  <sheets>
    <sheet name="Contenido" sheetId="2" r:id="rId1"/>
    <sheet name="Notas a los Edos Financieros" sheetId="1" r:id="rId2"/>
    <sheet name="ESF-DIF" sheetId="138" r:id="rId3"/>
    <sheet name="ACT-DIF" sheetId="139" r:id="rId4"/>
    <sheet name="VHP-DIF" sheetId="140" r:id="rId5"/>
    <sheet name="EFE-DIF" sheetId="141" r:id="rId6"/>
    <sheet name="Conciliacion_Ig-DIF" sheetId="142" r:id="rId7"/>
    <sheet name="Conciliacion_Eg-DIF" sheetId="143" r:id="rId8"/>
    <sheet name="Memoria-DIF" sheetId="144" r:id="rId9"/>
    <sheet name="ESF-COMUDE" sheetId="145" r:id="rId10"/>
    <sheet name="ACT-COMUDE" sheetId="146" r:id="rId11"/>
    <sheet name="VHP-COMUDE" sheetId="147" r:id="rId12"/>
    <sheet name="EFE-COMUDE" sheetId="148" r:id="rId13"/>
    <sheet name="Conciliacion_Ig-COMUDE" sheetId="149" r:id="rId14"/>
    <sheet name="Conciliacion_Eg-COMUDE" sheetId="150" r:id="rId15"/>
    <sheet name="Memoria-COMUDE" sheetId="151" r:id="rId16"/>
    <sheet name="ESF-SAPAL" sheetId="152" r:id="rId17"/>
    <sheet name="ACT-SAPAL" sheetId="153" r:id="rId18"/>
    <sheet name="VHP-SAPAL" sheetId="154" r:id="rId19"/>
    <sheet name="EFE-SAPAL" sheetId="155" r:id="rId20"/>
    <sheet name="Conciliacion_Ig-SAPAL" sheetId="156" r:id="rId21"/>
    <sheet name="Conciliacion_Eg-SAPAL" sheetId="157" r:id="rId22"/>
    <sheet name="Memoria-SAPAL" sheetId="158" r:id="rId23"/>
    <sheet name="ESF-MUJERES" sheetId="159" r:id="rId24"/>
    <sheet name="ACT-MUJERES" sheetId="160" r:id="rId25"/>
    <sheet name="VHP-MUJERES" sheetId="161" r:id="rId26"/>
    <sheet name="EFE-MUJERES" sheetId="162" r:id="rId27"/>
    <sheet name="Conciliacion_Ig-MUJERES" sheetId="163" r:id="rId28"/>
    <sheet name="Conciliacion_Eg-MUJERES" sheetId="164" r:id="rId29"/>
    <sheet name="Memoria-MUJERES" sheetId="165" r:id="rId30"/>
    <sheet name="ESF-ZOO" sheetId="166" r:id="rId31"/>
    <sheet name="ACT-ZOO" sheetId="167" r:id="rId32"/>
    <sheet name="VHP-ZOO" sheetId="168" r:id="rId33"/>
    <sheet name="EFE-ZOO" sheetId="169" r:id="rId34"/>
    <sheet name="Conciliacion_Ig-ZOO" sheetId="170" r:id="rId35"/>
    <sheet name="Conciliacion_Eg-ZOO" sheetId="171" r:id="rId36"/>
    <sheet name="Memoria-ZOO" sheetId="172" r:id="rId37"/>
    <sheet name="ESF-JUV" sheetId="173" r:id="rId38"/>
    <sheet name="ACT-JUV" sheetId="174" r:id="rId39"/>
    <sheet name="VHP-JUV" sheetId="175" r:id="rId40"/>
    <sheet name="EFE-JUV" sheetId="176" r:id="rId41"/>
    <sheet name="Conciliacion_Ig-JUV" sheetId="177" r:id="rId42"/>
    <sheet name="Conciliacion_Eg-JUV" sheetId="178" r:id="rId43"/>
    <sheet name="Memoria-JUV" sheetId="179" r:id="rId44"/>
    <sheet name="ESF-EXPLORA" sheetId="180" r:id="rId45"/>
    <sheet name="ACT-EXPLORA" sheetId="181" r:id="rId46"/>
    <sheet name="VHP-EXPLORA" sheetId="182" r:id="rId47"/>
    <sheet name="EFE-EXPLORA" sheetId="183" r:id="rId48"/>
    <sheet name="Conciliacion_Ig-EXPLORA" sheetId="184" r:id="rId49"/>
    <sheet name="Conciliacion_Eg-EXPLORA" sheetId="185" r:id="rId50"/>
    <sheet name="Memoria-EXPLORA" sheetId="186" r:id="rId51"/>
    <sheet name="ESF-ICL" sheetId="187" r:id="rId52"/>
    <sheet name="ACT-ICL" sheetId="188" r:id="rId53"/>
    <sheet name="VHP-ICL" sheetId="189" r:id="rId54"/>
    <sheet name="EFE-ICL" sheetId="190" r:id="rId55"/>
    <sheet name="Conciliacion_Ig_ICL" sheetId="191" r:id="rId56"/>
    <sheet name="Conciliacion_Eg-ICL" sheetId="192" r:id="rId57"/>
    <sheet name="Memoria-ICL" sheetId="193" r:id="rId58"/>
    <sheet name="ESF-MUSEO" sheetId="194" r:id="rId59"/>
    <sheet name="ACT-MUSEO" sheetId="195" r:id="rId60"/>
    <sheet name="VHP-MUSEO" sheetId="196" r:id="rId61"/>
    <sheet name="EFE-MUSEO" sheetId="197" r:id="rId62"/>
    <sheet name="Conciliacion_Ig-MUSEO" sheetId="198" r:id="rId63"/>
    <sheet name="Conciliacion_Eg-MUSEO" sheetId="199" r:id="rId64"/>
    <sheet name="Memoria-MUSEO" sheetId="200" r:id="rId65"/>
    <sheet name="ESF-FERIA" sheetId="201" r:id="rId66"/>
    <sheet name="ACT-FERIA" sheetId="202" r:id="rId67"/>
    <sheet name="VHP-FERIA" sheetId="203" r:id="rId68"/>
    <sheet name="EFE-FERIA" sheetId="204" r:id="rId69"/>
    <sheet name="Conciliacion_Ig-FERIA" sheetId="205" r:id="rId70"/>
    <sheet name="Conciliacion_Eg-FERIA" sheetId="206" r:id="rId71"/>
    <sheet name="Memoria-FERIA" sheetId="207" r:id="rId72"/>
    <sheet name="ESF-IMPLAN" sheetId="208" r:id="rId73"/>
    <sheet name="ACT-IMPLAN" sheetId="209" r:id="rId74"/>
    <sheet name="VHP-IMPLAN" sheetId="210" r:id="rId75"/>
    <sheet name="EFE-IMPLAN" sheetId="211" r:id="rId76"/>
    <sheet name="Conciliacion_Ig-IMPLAN" sheetId="212" r:id="rId77"/>
    <sheet name="Conciliacion_Eg-IMPLAN" sheetId="213" r:id="rId78"/>
    <sheet name="Memoria-IMPLAN" sheetId="214" r:id="rId79"/>
    <sheet name="ESF-METROPOLITANO" sheetId="215" r:id="rId80"/>
    <sheet name="ACT-METROPOLITANO" sheetId="216" r:id="rId81"/>
    <sheet name="VHP-METROPOLITANO" sheetId="217" r:id="rId82"/>
    <sheet name="EFE-METROPOLITANO" sheetId="218" r:id="rId83"/>
    <sheet name="Conciliacion_Ig-METROPOLITANO" sheetId="219" r:id="rId84"/>
    <sheet name="Conciliacion_Eg-METREPOLITANO" sheetId="220" r:id="rId85"/>
    <sheet name="Memoria-METROPOLITANO" sheetId="221" r:id="rId86"/>
    <sheet name="ESF-IMUVI" sheetId="222" r:id="rId87"/>
    <sheet name="ACT-IMUVI" sheetId="223" r:id="rId88"/>
    <sheet name="VHP-IMUVI" sheetId="224" r:id="rId89"/>
    <sheet name="EFE_IMUVI" sheetId="225" r:id="rId90"/>
    <sheet name="Conciliacion_Ig-IMUVI" sheetId="226" r:id="rId91"/>
    <sheet name="Conciliacion_Eg-IMUVI" sheetId="227" r:id="rId92"/>
    <sheet name="Memoria-IMUVI" sheetId="228" r:id="rId93"/>
    <sheet name="ESF-BOMBEROS" sheetId="229" r:id="rId94"/>
    <sheet name="ACT-BOMBEROS" sheetId="230" r:id="rId95"/>
    <sheet name="VHP-BOMBEROS" sheetId="231" r:id="rId96"/>
    <sheet name="EFE-BOMBEROS" sheetId="232" r:id="rId97"/>
    <sheet name="Conciliacion_Ig-BOMBEROS" sheetId="233" r:id="rId98"/>
    <sheet name="Conciliacion_Eg-BOMBEROS" sheetId="234" r:id="rId99"/>
    <sheet name="Memoria-BOMBEROS" sheetId="235" r:id="rId100"/>
    <sheet name="ESF-FCI" sheetId="236" r:id="rId101"/>
    <sheet name="ACT-FCI" sheetId="237" r:id="rId102"/>
    <sheet name="VHP-FCI" sheetId="238" r:id="rId103"/>
    <sheet name="EFE-FCI" sheetId="239" r:id="rId104"/>
    <sheet name="Conciliacion_Ig-FCI" sheetId="240" r:id="rId105"/>
    <sheet name="Conciliacion_Eg-FCI" sheetId="241" r:id="rId106"/>
    <sheet name="Memoria-FCI" sheetId="242" r:id="rId107"/>
    <sheet name="FIDOC-ESF" sheetId="257" r:id="rId108"/>
    <sheet name="FIDOC-ACT" sheetId="258" r:id="rId109"/>
    <sheet name="FIDOC-VHP" sheetId="259" r:id="rId110"/>
    <sheet name="FIDOC-EFE" sheetId="260" r:id="rId111"/>
    <sheet name="FIDOC-Conciliacion_Ig" sheetId="261" r:id="rId112"/>
    <sheet name="FIDOC-Conciliacion_Eg" sheetId="262" r:id="rId113"/>
    <sheet name="FIDOC-Memoria" sheetId="263" r:id="rId114"/>
    <sheet name="ESF-SIAP" sheetId="243" r:id="rId115"/>
    <sheet name="ACT-SIAP" sheetId="244" r:id="rId116"/>
    <sheet name="VHP-SIAP" sheetId="245" r:id="rId117"/>
    <sheet name="EFE-SIAP" sheetId="246" r:id="rId118"/>
    <sheet name="Conciliacion_Ig-SIAP" sheetId="247" r:id="rId119"/>
    <sheet name="Conciliacion_Eg-SIAP" sheetId="248" r:id="rId120"/>
    <sheet name="Memoria-SIAP" sheetId="249" r:id="rId121"/>
    <sheet name="ESF-ASP" sheetId="250" r:id="rId122"/>
    <sheet name="ACT-ASP" sheetId="251" r:id="rId123"/>
    <sheet name="VHP-ASP" sheetId="252" r:id="rId124"/>
    <sheet name="EFE-ASP" sheetId="253" r:id="rId125"/>
    <sheet name="Conciliacion_Ig-ASP" sheetId="254" r:id="rId126"/>
    <sheet name="Conciliacion_Eg-ASP" sheetId="255" r:id="rId127"/>
    <sheet name="Memoria-ASP" sheetId="256" r:id="rId128"/>
    <sheet name="IMJ-ESF" sheetId="264" r:id="rId129"/>
    <sheet name="IMJ-ACT" sheetId="265" r:id="rId130"/>
    <sheet name="IMJ-VHP" sheetId="266" r:id="rId131"/>
    <sheet name="IMJ-EFE" sheetId="267" r:id="rId132"/>
    <sheet name="IMJ-Conciliacion_Ig" sheetId="268" r:id="rId133"/>
    <sheet name="IMJ-Conciliacion_Eg" sheetId="269" r:id="rId134"/>
    <sheet name="IMJ-Memoria" sheetId="270" r:id="rId135"/>
  </sheets>
  <externalReferences>
    <externalReference r:id="rId136"/>
    <externalReference r:id="rId137"/>
  </externalReferences>
  <definedNames>
    <definedName name="_xlnm._FilterDatabase" localSheetId="122" hidden="1">'ACT-ASP'!$A$5:$E$222</definedName>
    <definedName name="_xlnm._FilterDatabase" localSheetId="94" hidden="1">'ACT-BOMBEROS'!$A$5:$E$216</definedName>
    <definedName name="_xlnm._FilterDatabase" localSheetId="10" hidden="1">'ACT-COMUDE'!$A$5:$E$216</definedName>
    <definedName name="_xlnm._FilterDatabase" localSheetId="3" hidden="1">'ACT-DIF'!$A$5:$E$216</definedName>
    <definedName name="_xlnm._FilterDatabase" localSheetId="45" hidden="1">'ACT-EXPLORA'!$A$5:$E$216</definedName>
    <definedName name="_xlnm._FilterDatabase" localSheetId="101" hidden="1">'ACT-FCI'!$A$5:$E$216</definedName>
    <definedName name="_xlnm._FilterDatabase" localSheetId="66" hidden="1">'ACT-FERIA'!$A$5:$E$216</definedName>
    <definedName name="_xlnm._FilterDatabase" localSheetId="52" hidden="1">'ACT-ICL'!$A$5:$E$242</definedName>
    <definedName name="_xlnm._FilterDatabase" localSheetId="73" hidden="1">'ACT-IMPLAN'!$A$5:$E$216</definedName>
    <definedName name="_xlnm._FilterDatabase" localSheetId="87" hidden="1">'ACT-IMUVI'!$A$5:$E$216</definedName>
    <definedName name="_xlnm._FilterDatabase" localSheetId="38" hidden="1">'ACT-JUV'!$A$5:$E$216</definedName>
    <definedName name="_xlnm._FilterDatabase" localSheetId="80" hidden="1">'ACT-METROPOLITANO'!$B$1:$B$222</definedName>
    <definedName name="_xlnm._FilterDatabase" localSheetId="24" hidden="1">'ACT-MUJERES'!$A$5:$E$216</definedName>
    <definedName name="_xlnm._FilterDatabase" localSheetId="59" hidden="1">'ACT-MUSEO'!$A$5:$E$220</definedName>
    <definedName name="_xlnm._FilterDatabase" localSheetId="31" hidden="1">'ACT-ZOO'!$A$5:$E$216</definedName>
    <definedName name="_xlnm._FilterDatabase" localSheetId="89" hidden="1">EFE_IMUVI!$A$19:$D$43</definedName>
    <definedName name="_xlnm._FilterDatabase" localSheetId="124" hidden="1">'EFE-ASP'!$A$23:$D$47</definedName>
    <definedName name="_xlnm._FilterDatabase" localSheetId="96" hidden="1">'EFE-BOMBEROS'!$A$34:$D$58</definedName>
    <definedName name="_xlnm._FilterDatabase" localSheetId="12" hidden="1">'EFE-COMUDE'!$A$19:$D$43</definedName>
    <definedName name="_xlnm._FilterDatabase" localSheetId="5" hidden="1">'EFE-DIF'!$A$19:$D$43</definedName>
    <definedName name="_xlnm._FilterDatabase" localSheetId="47" hidden="1">'EFE-EXPLORA'!$A$19:$D$43</definedName>
    <definedName name="_xlnm._FilterDatabase" localSheetId="103" hidden="1">'EFE-FCI'!$A$19:$D$43</definedName>
    <definedName name="_xlnm._FilterDatabase" localSheetId="68" hidden="1">'EFE-FERIA'!$A$19:$D$43</definedName>
    <definedName name="_xlnm._FilterDatabase" localSheetId="54" hidden="1">'EFE-ICL'!$A$38:$D$62</definedName>
    <definedName name="_xlnm._FilterDatabase" localSheetId="75" hidden="1">'EFE-IMPLAN'!$A$19:$D$43</definedName>
    <definedName name="_xlnm._FilterDatabase" localSheetId="40" hidden="1">'EFE-JUV'!$A$19:$D$43</definedName>
    <definedName name="_xlnm._FilterDatabase" localSheetId="82" hidden="1">'EFE-METROPOLITANO'!$A$19:$D$43</definedName>
    <definedName name="_xlnm._FilterDatabase" localSheetId="26" hidden="1">'EFE-MUJERES'!$A$19:$D$43</definedName>
    <definedName name="_xlnm._FilterDatabase" localSheetId="61" hidden="1">'EFE-MUSEO'!$A$19:$D$43</definedName>
    <definedName name="_xlnm._FilterDatabase" localSheetId="19" hidden="1">'EFE-SAPAL'!$A$19:$D$43</definedName>
    <definedName name="_xlnm._FilterDatabase" localSheetId="33" hidden="1">'EFE-ZOO'!$A$19:$D$43</definedName>
    <definedName name="_xlnm._FilterDatabase" localSheetId="108" hidden="1">'FIDOC-ACT'!$A$5:$E$216</definedName>
    <definedName name="_xlnm._FilterDatabase" localSheetId="110" hidden="1">'FIDOC-EFE'!$A$19:$D$43</definedName>
    <definedName name="_xlnm._FilterDatabase" localSheetId="129" hidden="1">'IMJ-ACT'!$A$5:$E$216</definedName>
    <definedName name="_xlnm._FilterDatabase" localSheetId="131" hidden="1">'IMJ-EFE'!$A$19:$D$43</definedName>
    <definedName name="_xlnm.Print_Area" localSheetId="10">'ACT-COMUDE'!$A$1:$H$226</definedName>
    <definedName name="_xlnm.Print_Area" localSheetId="101">'ACT-FCI'!$A$1:$E$221</definedName>
    <definedName name="_xlnm.Print_Area" localSheetId="52">'ACT-ICL'!$A$1:$E$325</definedName>
    <definedName name="_xlnm.Print_Area" localSheetId="73">'ACT-IMPLAN'!$A$1:$E$222</definedName>
    <definedName name="_xlnm.Print_Area" localSheetId="14">'Conciliacion_Eg-COMUDE'!$A$1:$C$51</definedName>
    <definedName name="_xlnm.Print_Area" localSheetId="56">'Conciliacion_Eg-ICL'!$A$1:$C$42</definedName>
    <definedName name="_xlnm.Print_Area" localSheetId="77">'Conciliacion_Eg-IMPLAN'!$A$1:$C$42</definedName>
    <definedName name="_xlnm.Print_Area" localSheetId="91">'Conciliacion_Eg-IMUVI'!$A$1:$C$41</definedName>
    <definedName name="_xlnm.Print_Area" localSheetId="63">'Conciliacion_Eg-MUSEO'!$A$1:$C$44</definedName>
    <definedName name="_xlnm.Print_Area" localSheetId="55">Conciliacion_Ig_ICL!$A$1:$C$22</definedName>
    <definedName name="_xlnm.Print_Area" localSheetId="13">'Conciliacion_Ig-COMUDE'!$A$1:$C$24</definedName>
    <definedName name="_xlnm.Print_Area" localSheetId="62">'Conciliacion_Ig-MUSEO'!$A$1:$C$23</definedName>
    <definedName name="_xlnm.Print_Area" localSheetId="12">'EFE-COMUDE'!$A$1:$E$148</definedName>
    <definedName name="_xlnm.Print_Area" localSheetId="103">'EFE-FCI'!$A$1:$E$116</definedName>
    <definedName name="_xlnm.Print_Area" localSheetId="54">'EFE-ICL'!$A$1:$E$156</definedName>
    <definedName name="_xlnm.Print_Area" localSheetId="75">'EFE-IMPLAN'!$A$1:$E$138</definedName>
    <definedName name="_xlnm.Print_Area" localSheetId="9">'ESF-COMUDE'!$A$1:$H$153</definedName>
    <definedName name="_xlnm.Print_Area" localSheetId="51">'ESF-ICL'!$A$1:$H$392</definedName>
    <definedName name="_xlnm.Print_Area" localSheetId="72">'ESF-IMPLAN'!$A$1:$H$145</definedName>
    <definedName name="_xlnm.Print_Area" localSheetId="15">'Memoria-COMUDE'!$A$1:$K$51</definedName>
    <definedName name="_xlnm.Print_Area" localSheetId="78">'Memoria-IMPLAN'!$A$1:$J$50</definedName>
    <definedName name="_xlnm.Print_Area" localSheetId="11">'VHP-COMUDE'!$A$1:$E$38</definedName>
    <definedName name="_xlnm.Print_Area" localSheetId="67">'VHP-FERIA'!$A$1:$F$30</definedName>
    <definedName name="_xlnm.Print_Area" localSheetId="53">'VHP-ICL'!$A$1:$E$85</definedName>
    <definedName name="_xlnm.Print_Area" localSheetId="74">'VHP-IMPLAN'!$A$1:$E$31</definedName>
    <definedName name="_xlnm.Print_Titles" localSheetId="3">'ACT-DIF'!$1:$6</definedName>
    <definedName name="_xlnm.Print_Titles" localSheetId="73">'ACT-IMPLAN'!$1:$4</definedName>
    <definedName name="_xlnm.Print_Titles" localSheetId="5">'EFE-DIF'!$1:$5</definedName>
    <definedName name="_xlnm.Print_Titles" localSheetId="75">'EFE-IMPLAN'!$1:$4</definedName>
    <definedName name="_xlnm.Print_Titles" localSheetId="2">'ESF-DIF'!$1:$4</definedName>
    <definedName name="_xlnm.Print_Titles" localSheetId="72">'ESF-IMPLAN'!$1:$4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 i="269" l="1"/>
  <c r="D135" i="267"/>
  <c r="C135" i="267"/>
  <c r="D37" i="267"/>
  <c r="C37" i="267"/>
  <c r="D28" i="267"/>
  <c r="C28" i="267"/>
  <c r="D20" i="267"/>
  <c r="C20" i="267"/>
  <c r="C43" i="267" s="1"/>
  <c r="D15" i="267"/>
  <c r="C15" i="267"/>
  <c r="D216" i="265"/>
  <c r="D215" i="265"/>
  <c r="D214" i="265"/>
  <c r="D213" i="265"/>
  <c r="D212" i="265"/>
  <c r="D211" i="265"/>
  <c r="D210" i="265"/>
  <c r="D209" i="265"/>
  <c r="D208" i="265"/>
  <c r="D207" i="265"/>
  <c r="D206" i="265"/>
  <c r="D205" i="265"/>
  <c r="D204" i="265"/>
  <c r="D203" i="265"/>
  <c r="D202" i="265"/>
  <c r="D201" i="265"/>
  <c r="D200" i="265"/>
  <c r="D199" i="265"/>
  <c r="D198" i="265"/>
  <c r="D197" i="265"/>
  <c r="D196" i="265"/>
  <c r="D195" i="265"/>
  <c r="D194" i="265"/>
  <c r="D193" i="265"/>
  <c r="D192" i="265"/>
  <c r="D191" i="265"/>
  <c r="D190" i="265"/>
  <c r="D189" i="265"/>
  <c r="D188" i="265"/>
  <c r="D187" i="265"/>
  <c r="D186" i="265"/>
  <c r="D185" i="265"/>
  <c r="D184" i="265"/>
  <c r="D183" i="265"/>
  <c r="D182" i="265"/>
  <c r="D181" i="265"/>
  <c r="D180" i="265"/>
  <c r="D179" i="265"/>
  <c r="D178" i="265"/>
  <c r="D177" i="265"/>
  <c r="D176" i="265"/>
  <c r="D175" i="265"/>
  <c r="D174" i="265"/>
  <c r="D173" i="265"/>
  <c r="D172" i="265"/>
  <c r="D171" i="265"/>
  <c r="D170" i="265"/>
  <c r="D169" i="265"/>
  <c r="D168" i="265"/>
  <c r="D167" i="265"/>
  <c r="D166" i="265"/>
  <c r="D165" i="265"/>
  <c r="D164" i="265"/>
  <c r="D163" i="265"/>
  <c r="D162" i="265"/>
  <c r="D161" i="265"/>
  <c r="D160" i="265"/>
  <c r="D159" i="265"/>
  <c r="D158" i="265"/>
  <c r="D157" i="265"/>
  <c r="D156" i="265"/>
  <c r="D155" i="265"/>
  <c r="D154" i="265"/>
  <c r="D153" i="265"/>
  <c r="D152" i="265"/>
  <c r="D151" i="265"/>
  <c r="D150" i="265"/>
  <c r="D149" i="265"/>
  <c r="D148" i="265"/>
  <c r="D147" i="265"/>
  <c r="D146" i="265"/>
  <c r="D145" i="265"/>
  <c r="D144" i="265"/>
  <c r="D143" i="265"/>
  <c r="D142" i="265"/>
  <c r="D141" i="265"/>
  <c r="D140" i="265"/>
  <c r="D139" i="265"/>
  <c r="D138" i="265"/>
  <c r="D137" i="265"/>
  <c r="D136" i="265"/>
  <c r="D135" i="265"/>
  <c r="D134" i="265"/>
  <c r="D133" i="265"/>
  <c r="D132" i="265"/>
  <c r="D131" i="265"/>
  <c r="D130" i="265"/>
  <c r="D129" i="265"/>
  <c r="D128" i="265"/>
  <c r="D127" i="265"/>
  <c r="D126" i="265"/>
  <c r="D125" i="265"/>
  <c r="D124" i="265"/>
  <c r="D123" i="265"/>
  <c r="D122" i="265"/>
  <c r="D121" i="265"/>
  <c r="D120" i="265"/>
  <c r="D119" i="265"/>
  <c r="D118" i="265"/>
  <c r="D117" i="265"/>
  <c r="D116" i="265"/>
  <c r="D115" i="265"/>
  <c r="D114" i="265"/>
  <c r="D113" i="265"/>
  <c r="D112" i="265"/>
  <c r="D111" i="265"/>
  <c r="D110" i="265"/>
  <c r="D109" i="265"/>
  <c r="D108" i="265"/>
  <c r="D107" i="265"/>
  <c r="D106" i="265"/>
  <c r="D105" i="265"/>
  <c r="D104" i="265"/>
  <c r="D103" i="265"/>
  <c r="D102" i="265"/>
  <c r="D101" i="265"/>
  <c r="D100" i="265"/>
  <c r="D99" i="265"/>
  <c r="D98" i="265"/>
  <c r="E14" i="264"/>
  <c r="F14" i="264" s="1"/>
  <c r="G14" i="264" s="1"/>
  <c r="D43" i="267" l="1"/>
  <c r="C30" i="262" l="1"/>
  <c r="C7" i="262"/>
  <c r="C39" i="262" s="1"/>
  <c r="C20" i="261"/>
  <c r="C15" i="261"/>
  <c r="C7" i="261"/>
  <c r="C102" i="260"/>
  <c r="D96" i="260"/>
  <c r="C96" i="260"/>
  <c r="C84" i="260"/>
  <c r="D62" i="260"/>
  <c r="D61" i="260" s="1"/>
  <c r="C62" i="260"/>
  <c r="C61" i="260" s="1"/>
  <c r="C48" i="260" s="1"/>
  <c r="C135" i="260" s="1"/>
  <c r="D43" i="260"/>
  <c r="C43" i="260"/>
  <c r="D15" i="260"/>
  <c r="C15" i="260"/>
  <c r="D170" i="258"/>
  <c r="D169" i="258"/>
  <c r="D168" i="258"/>
  <c r="D167" i="258"/>
  <c r="D166" i="258"/>
  <c r="D165" i="258"/>
  <c r="D164" i="258"/>
  <c r="D163" i="258"/>
  <c r="D162" i="258"/>
  <c r="D161" i="258"/>
  <c r="D160" i="258"/>
  <c r="D159" i="258"/>
  <c r="D158" i="258"/>
  <c r="D157" i="258"/>
  <c r="D156" i="258"/>
  <c r="D155" i="258"/>
  <c r="D154" i="258"/>
  <c r="D153" i="258"/>
  <c r="D152" i="258"/>
  <c r="D151" i="258"/>
  <c r="D150" i="258"/>
  <c r="D149" i="258"/>
  <c r="D148" i="258"/>
  <c r="D147" i="258"/>
  <c r="D146" i="258"/>
  <c r="D145" i="258"/>
  <c r="D144" i="258"/>
  <c r="D143" i="258"/>
  <c r="D142" i="258"/>
  <c r="D141" i="258"/>
  <c r="D140" i="258"/>
  <c r="D139" i="258"/>
  <c r="D138" i="258"/>
  <c r="D137" i="258"/>
  <c r="D136" i="258"/>
  <c r="D135" i="258"/>
  <c r="D134" i="258"/>
  <c r="D133" i="258"/>
  <c r="D132" i="258"/>
  <c r="D131" i="258"/>
  <c r="D130" i="258"/>
  <c r="D129" i="258"/>
  <c r="D128" i="258"/>
  <c r="D127" i="258"/>
  <c r="D126" i="258"/>
  <c r="D125" i="258"/>
  <c r="D124" i="258"/>
  <c r="D123" i="258"/>
  <c r="D122" i="258"/>
  <c r="D121" i="258"/>
  <c r="D120" i="258"/>
  <c r="D119" i="258"/>
  <c r="D118" i="258"/>
  <c r="D117" i="258"/>
  <c r="D116" i="258"/>
  <c r="D115" i="258"/>
  <c r="D114" i="258"/>
  <c r="D113" i="258"/>
  <c r="D112" i="258"/>
  <c r="D111" i="258"/>
  <c r="D110" i="258"/>
  <c r="D109" i="258"/>
  <c r="D108" i="258"/>
  <c r="D107" i="258"/>
  <c r="D106" i="258"/>
  <c r="D105" i="258"/>
  <c r="D104" i="258"/>
  <c r="D103" i="258"/>
  <c r="D102" i="258"/>
  <c r="D101" i="258"/>
  <c r="D100" i="258"/>
  <c r="G103" i="257"/>
  <c r="F103" i="257"/>
  <c r="E103" i="257"/>
  <c r="D103" i="257"/>
  <c r="E62" i="257"/>
  <c r="D62" i="257"/>
  <c r="D20" i="257"/>
  <c r="E14" i="257"/>
  <c r="F14" i="257" s="1"/>
  <c r="G14" i="257" s="1"/>
  <c r="D48" i="260" l="1"/>
  <c r="D135" i="260" s="1"/>
  <c r="C20" i="256"/>
  <c r="C19" i="256" s="1"/>
  <c r="D20" i="256"/>
  <c r="D19" i="256" s="1"/>
  <c r="E20" i="256"/>
  <c r="E19" i="256" s="1"/>
  <c r="E8" i="256" s="1"/>
  <c r="F20" i="256"/>
  <c r="F19" i="256" s="1"/>
  <c r="C24" i="256"/>
  <c r="C23" i="256" s="1"/>
  <c r="D24" i="256"/>
  <c r="D23" i="256" s="1"/>
  <c r="E24" i="256"/>
  <c r="E23" i="256" s="1"/>
  <c r="F24" i="256"/>
  <c r="F23" i="256" s="1"/>
  <c r="C7" i="255"/>
  <c r="C30" i="255"/>
  <c r="C7" i="254"/>
  <c r="C20" i="254" s="1"/>
  <c r="C15" i="254"/>
  <c r="C8" i="253"/>
  <c r="D8" i="253"/>
  <c r="C11" i="253"/>
  <c r="C19" i="253" s="1"/>
  <c r="D11" i="253"/>
  <c r="C24" i="253"/>
  <c r="D24" i="253"/>
  <c r="D47" i="253" s="1"/>
  <c r="C32" i="253"/>
  <c r="D32" i="253"/>
  <c r="C41" i="253"/>
  <c r="D41" i="253"/>
  <c r="C66" i="253"/>
  <c r="C65" i="253" s="1"/>
  <c r="C52" i="253" s="1"/>
  <c r="D66" i="253"/>
  <c r="C75" i="253"/>
  <c r="D75" i="253"/>
  <c r="C100" i="253"/>
  <c r="D100" i="253"/>
  <c r="C108" i="253"/>
  <c r="D108" i="253"/>
  <c r="C111" i="253"/>
  <c r="D111" i="253"/>
  <c r="C117" i="253"/>
  <c r="D117" i="253"/>
  <c r="C119" i="253"/>
  <c r="D119" i="253"/>
  <c r="C121" i="253"/>
  <c r="D121" i="253"/>
  <c r="C129" i="253"/>
  <c r="D129" i="253"/>
  <c r="D106" i="253" s="1"/>
  <c r="C9" i="252"/>
  <c r="C15" i="252"/>
  <c r="C17" i="252"/>
  <c r="C37" i="251"/>
  <c r="C8" i="251" s="1"/>
  <c r="C76" i="251"/>
  <c r="C75" i="251" s="1"/>
  <c r="C80" i="251"/>
  <c r="C79" i="251" s="1"/>
  <c r="C78" i="251" s="1"/>
  <c r="C92" i="251"/>
  <c r="D106" i="251"/>
  <c r="D107" i="251"/>
  <c r="D108" i="251"/>
  <c r="D109" i="251"/>
  <c r="D110" i="251"/>
  <c r="D111" i="251"/>
  <c r="D112" i="251"/>
  <c r="C113" i="251"/>
  <c r="D114" i="251"/>
  <c r="D115" i="251"/>
  <c r="D116" i="251"/>
  <c r="D117" i="251"/>
  <c r="D118" i="251"/>
  <c r="D119" i="251"/>
  <c r="D120" i="251"/>
  <c r="D121" i="251"/>
  <c r="D122" i="251"/>
  <c r="C123" i="251"/>
  <c r="D124" i="251"/>
  <c r="D125" i="251"/>
  <c r="D126" i="251"/>
  <c r="D127" i="251"/>
  <c r="D128" i="251"/>
  <c r="D129" i="251"/>
  <c r="D130" i="251"/>
  <c r="D131" i="251"/>
  <c r="D132" i="251"/>
  <c r="D133" i="251"/>
  <c r="D134" i="251"/>
  <c r="D135" i="251"/>
  <c r="D136" i="251"/>
  <c r="D137" i="251"/>
  <c r="D138" i="251"/>
  <c r="D139" i="251"/>
  <c r="D140" i="251"/>
  <c r="D141" i="251"/>
  <c r="D142" i="251"/>
  <c r="D143" i="251"/>
  <c r="D144" i="251"/>
  <c r="D145" i="251"/>
  <c r="D146" i="251"/>
  <c r="D147" i="251"/>
  <c r="D148" i="251"/>
  <c r="D149" i="251"/>
  <c r="D150" i="251"/>
  <c r="D151" i="251"/>
  <c r="D152" i="251"/>
  <c r="D153" i="251"/>
  <c r="D154" i="251"/>
  <c r="D155" i="251"/>
  <c r="D156" i="251"/>
  <c r="D157" i="251"/>
  <c r="D158" i="251"/>
  <c r="D159" i="251"/>
  <c r="D160" i="251"/>
  <c r="D161" i="251"/>
  <c r="D162" i="251"/>
  <c r="D163" i="251"/>
  <c r="D164" i="251"/>
  <c r="D165" i="251"/>
  <c r="D166" i="251"/>
  <c r="D167" i="251"/>
  <c r="D168" i="251"/>
  <c r="D169" i="251"/>
  <c r="D170" i="251"/>
  <c r="D171" i="251"/>
  <c r="D172" i="251"/>
  <c r="D173" i="251"/>
  <c r="D174" i="251"/>
  <c r="D175" i="251"/>
  <c r="D176" i="251"/>
  <c r="D177" i="251"/>
  <c r="D178" i="251"/>
  <c r="D179" i="251"/>
  <c r="D180" i="251"/>
  <c r="D181" i="251"/>
  <c r="D182" i="251"/>
  <c r="D183" i="251"/>
  <c r="D184" i="251"/>
  <c r="D185" i="251"/>
  <c r="D186" i="251"/>
  <c r="D187" i="251"/>
  <c r="D188" i="251"/>
  <c r="D189" i="251"/>
  <c r="D190" i="251"/>
  <c r="C192" i="251"/>
  <c r="C191" i="251" s="1"/>
  <c r="D193" i="251"/>
  <c r="D194" i="251"/>
  <c r="D195" i="251"/>
  <c r="D196" i="251"/>
  <c r="D197" i="251"/>
  <c r="D198" i="251"/>
  <c r="D199" i="251"/>
  <c r="D200" i="251"/>
  <c r="D201" i="251"/>
  <c r="D202" i="251"/>
  <c r="D203" i="251"/>
  <c r="D204" i="251"/>
  <c r="D205" i="251"/>
  <c r="D206" i="251"/>
  <c r="D207" i="251"/>
  <c r="D208" i="251"/>
  <c r="D209" i="251"/>
  <c r="D210" i="251"/>
  <c r="D211" i="251"/>
  <c r="D212" i="251"/>
  <c r="D213" i="251"/>
  <c r="D214" i="251"/>
  <c r="D215" i="251"/>
  <c r="D216" i="251"/>
  <c r="D217" i="251"/>
  <c r="D218" i="251"/>
  <c r="D219" i="251"/>
  <c r="D220" i="251"/>
  <c r="D221" i="251"/>
  <c r="D222" i="251"/>
  <c r="E14" i="250"/>
  <c r="F14" i="250" s="1"/>
  <c r="G14" i="250" s="1"/>
  <c r="C16" i="250"/>
  <c r="C15" i="250" s="1"/>
  <c r="D16" i="250"/>
  <c r="D15" i="250" s="1"/>
  <c r="E16" i="250"/>
  <c r="E15" i="250" s="1"/>
  <c r="F16" i="250"/>
  <c r="F15" i="250" s="1"/>
  <c r="G16" i="250"/>
  <c r="G15" i="250" s="1"/>
  <c r="C26" i="250"/>
  <c r="C23" i="250" s="1"/>
  <c r="C22" i="250" s="1"/>
  <c r="C27" i="250"/>
  <c r="D27" i="250"/>
  <c r="D26" i="250" s="1"/>
  <c r="D23" i="250" s="1"/>
  <c r="D22" i="250" s="1"/>
  <c r="E27" i="250"/>
  <c r="E26" i="250" s="1"/>
  <c r="E23" i="250" s="1"/>
  <c r="E22" i="250" s="1"/>
  <c r="F27" i="250"/>
  <c r="F26" i="250" s="1"/>
  <c r="F23" i="250" s="1"/>
  <c r="F22" i="250" s="1"/>
  <c r="G27" i="250"/>
  <c r="G26" i="250" s="1"/>
  <c r="G23" i="250" s="1"/>
  <c r="G22" i="250" s="1"/>
  <c r="H27" i="250"/>
  <c r="H26" i="250" s="1"/>
  <c r="C31" i="250"/>
  <c r="D31" i="250"/>
  <c r="C51" i="250"/>
  <c r="C50" i="250" s="1"/>
  <c r="C98" i="250"/>
  <c r="C97" i="250" s="1"/>
  <c r="C96" i="250" s="1"/>
  <c r="C91" i="250" s="1"/>
  <c r="D98" i="250"/>
  <c r="D97" i="250" s="1"/>
  <c r="D96" i="250" s="1"/>
  <c r="C99" i="250"/>
  <c r="D99" i="250"/>
  <c r="E99" i="250"/>
  <c r="E98" i="250" s="1"/>
  <c r="E97" i="250" s="1"/>
  <c r="E96" i="250" s="1"/>
  <c r="C104" i="250"/>
  <c r="D104" i="250"/>
  <c r="E104" i="250"/>
  <c r="C109" i="250"/>
  <c r="D109" i="250"/>
  <c r="E109" i="250"/>
  <c r="C113" i="250"/>
  <c r="D113" i="250"/>
  <c r="E113" i="250"/>
  <c r="C115" i="250"/>
  <c r="D115" i="250"/>
  <c r="E115" i="250"/>
  <c r="C119" i="250"/>
  <c r="D119" i="250"/>
  <c r="E119" i="250"/>
  <c r="C122" i="250"/>
  <c r="D122" i="250"/>
  <c r="E122" i="250"/>
  <c r="C128" i="250"/>
  <c r="D128" i="250"/>
  <c r="E128" i="250"/>
  <c r="C136" i="250"/>
  <c r="C135" i="250" s="1"/>
  <c r="C134" i="250" s="1"/>
  <c r="D136" i="250"/>
  <c r="D135" i="250" s="1"/>
  <c r="D134" i="250" s="1"/>
  <c r="E136" i="250"/>
  <c r="E135" i="250" s="1"/>
  <c r="E134" i="250" s="1"/>
  <c r="C143" i="250"/>
  <c r="C142" i="250" s="1"/>
  <c r="C141" i="250" s="1"/>
  <c r="D143" i="250"/>
  <c r="D142" i="250" s="1"/>
  <c r="D141" i="250" s="1"/>
  <c r="E143" i="250"/>
  <c r="E142" i="250" s="1"/>
  <c r="E141" i="250" s="1"/>
  <c r="C170" i="250"/>
  <c r="D170" i="250"/>
  <c r="E170" i="250"/>
  <c r="E168" i="250" s="1"/>
  <c r="F170" i="250"/>
  <c r="G170" i="250"/>
  <c r="C197" i="250"/>
  <c r="D197" i="250"/>
  <c r="C204" i="250"/>
  <c r="C203" i="250" s="1"/>
  <c r="C202" i="250" s="1"/>
  <c r="D204" i="250"/>
  <c r="D203" i="250" s="1"/>
  <c r="D202" i="250" s="1"/>
  <c r="D133" i="250" l="1"/>
  <c r="C107" i="253"/>
  <c r="C106" i="253" s="1"/>
  <c r="C47" i="253"/>
  <c r="D65" i="253"/>
  <c r="D52" i="253" s="1"/>
  <c r="D139" i="253" s="1"/>
  <c r="D19" i="253"/>
  <c r="E103" i="250"/>
  <c r="C139" i="253"/>
  <c r="C103" i="250"/>
  <c r="C168" i="250"/>
  <c r="C133" i="250"/>
  <c r="D103" i="250"/>
  <c r="D8" i="256"/>
  <c r="C8" i="256"/>
  <c r="C39" i="255"/>
  <c r="D113" i="251"/>
  <c r="C105" i="251"/>
  <c r="C104" i="251" s="1"/>
  <c r="D192" i="251"/>
  <c r="D191" i="251" s="1"/>
  <c r="D123" i="251"/>
  <c r="C74" i="251"/>
  <c r="C73" i="251" s="1"/>
  <c r="E133" i="250"/>
  <c r="D168" i="250"/>
  <c r="D105" i="251" l="1"/>
  <c r="D104" i="251" s="1"/>
  <c r="F45" i="249" l="1"/>
  <c r="C7" i="248"/>
  <c r="C30" i="248"/>
  <c r="C13" i="247"/>
  <c r="C7" i="247" s="1"/>
  <c r="C15" i="247"/>
  <c r="D135" i="246"/>
  <c r="C135" i="246"/>
  <c r="D43" i="246"/>
  <c r="C43" i="246"/>
  <c r="E3" i="246"/>
  <c r="E2" i="246"/>
  <c r="D98" i="244"/>
  <c r="D99" i="244"/>
  <c r="D100" i="244"/>
  <c r="D101" i="244"/>
  <c r="D102" i="244"/>
  <c r="D103" i="244"/>
  <c r="D104" i="244"/>
  <c r="D105" i="244"/>
  <c r="D106" i="244"/>
  <c r="D107" i="244"/>
  <c r="D108" i="244"/>
  <c r="D109" i="244"/>
  <c r="D110" i="244"/>
  <c r="D111" i="244"/>
  <c r="D112" i="244"/>
  <c r="D113" i="244"/>
  <c r="D114" i="244"/>
  <c r="D115" i="244"/>
  <c r="D116" i="244"/>
  <c r="D117" i="244"/>
  <c r="D118" i="244"/>
  <c r="D119" i="244"/>
  <c r="D120" i="244"/>
  <c r="D121" i="244"/>
  <c r="D122" i="244"/>
  <c r="D123" i="244"/>
  <c r="D124" i="244"/>
  <c r="D125" i="244"/>
  <c r="D126" i="244"/>
  <c r="D127" i="244"/>
  <c r="D128" i="244"/>
  <c r="D129" i="244"/>
  <c r="D130" i="244"/>
  <c r="D131" i="244"/>
  <c r="D132" i="244"/>
  <c r="D133" i="244"/>
  <c r="D134" i="244"/>
  <c r="D135" i="244"/>
  <c r="D136" i="244"/>
  <c r="D137" i="244"/>
  <c r="D138" i="244"/>
  <c r="D139" i="244"/>
  <c r="D140" i="244"/>
  <c r="D141" i="244"/>
  <c r="D142" i="244"/>
  <c r="D143" i="244"/>
  <c r="D144" i="244"/>
  <c r="D145" i="244"/>
  <c r="D146" i="244"/>
  <c r="D147" i="244"/>
  <c r="D148" i="244"/>
  <c r="D149" i="244"/>
  <c r="D150" i="244"/>
  <c r="D151" i="244"/>
  <c r="D152" i="244"/>
  <c r="D153" i="244"/>
  <c r="D154" i="244"/>
  <c r="D155" i="244"/>
  <c r="D156" i="244"/>
  <c r="D157" i="244"/>
  <c r="D158" i="244"/>
  <c r="D159" i="244"/>
  <c r="D160" i="244"/>
  <c r="D161" i="244"/>
  <c r="D162" i="244"/>
  <c r="D163" i="244"/>
  <c r="D164" i="244"/>
  <c r="D165" i="244"/>
  <c r="D166" i="244"/>
  <c r="D167" i="244"/>
  <c r="D168" i="244"/>
  <c r="D169" i="244"/>
  <c r="D170" i="244"/>
  <c r="D171" i="244"/>
  <c r="D172" i="244"/>
  <c r="D173" i="244"/>
  <c r="D174" i="244"/>
  <c r="D175" i="244"/>
  <c r="D176" i="244"/>
  <c r="D177" i="244"/>
  <c r="D178" i="244"/>
  <c r="D179" i="244"/>
  <c r="D180" i="244"/>
  <c r="D181" i="244"/>
  <c r="D182" i="244"/>
  <c r="D183" i="244"/>
  <c r="D184" i="244"/>
  <c r="D185" i="244"/>
  <c r="D186" i="244"/>
  <c r="D187" i="244"/>
  <c r="D188" i="244"/>
  <c r="D189" i="244"/>
  <c r="D190" i="244"/>
  <c r="D191" i="244"/>
  <c r="D192" i="244"/>
  <c r="D193" i="244"/>
  <c r="D194" i="244"/>
  <c r="D195" i="244"/>
  <c r="D196" i="244"/>
  <c r="D197" i="244"/>
  <c r="D198" i="244"/>
  <c r="D199" i="244"/>
  <c r="D200" i="244"/>
  <c r="D201" i="244"/>
  <c r="D202" i="244"/>
  <c r="D203" i="244"/>
  <c r="D204" i="244"/>
  <c r="D205" i="244"/>
  <c r="D206" i="244"/>
  <c r="D207" i="244"/>
  <c r="D208" i="244"/>
  <c r="D209" i="244"/>
  <c r="D210" i="244"/>
  <c r="D211" i="244"/>
  <c r="D212" i="244"/>
  <c r="D213" i="244"/>
  <c r="D214" i="244"/>
  <c r="D215" i="244"/>
  <c r="D216" i="244"/>
  <c r="E14" i="243"/>
  <c r="F14" i="243" s="1"/>
  <c r="G14" i="243" s="1"/>
  <c r="C20" i="247" l="1"/>
  <c r="C39" i="248"/>
  <c r="C7" i="241"/>
  <c r="C30" i="241"/>
  <c r="C39" i="241"/>
  <c r="C15" i="240"/>
  <c r="C20" i="240" s="1"/>
  <c r="C15" i="239"/>
  <c r="D15" i="239"/>
  <c r="C43" i="239"/>
  <c r="D43" i="239"/>
  <c r="C61" i="239"/>
  <c r="C48" i="239" s="1"/>
  <c r="C113" i="239" s="1"/>
  <c r="D61" i="239"/>
  <c r="D48" i="239" s="1"/>
  <c r="D113" i="239" s="1"/>
  <c r="C58" i="237" l="1"/>
  <c r="C73" i="237"/>
  <c r="E14" i="236"/>
  <c r="F14" i="236" s="1"/>
  <c r="G14" i="236" s="1"/>
  <c r="C54" i="236"/>
  <c r="C62" i="236"/>
  <c r="D62" i="236"/>
  <c r="E62" i="236"/>
  <c r="C76" i="236"/>
  <c r="D76" i="236"/>
  <c r="E76" i="236"/>
  <c r="C82" i="236"/>
  <c r="D82" i="236"/>
  <c r="C105" i="236"/>
  <c r="D105" i="236"/>
  <c r="D112" i="236"/>
  <c r="C7" i="233" l="1"/>
  <c r="C15" i="233"/>
  <c r="C58" i="232"/>
  <c r="D58" i="232"/>
  <c r="D150" i="232"/>
  <c r="E14" i="229"/>
  <c r="F14" i="229" s="1"/>
  <c r="G14" i="229" s="1"/>
  <c r="C20" i="233" l="1"/>
  <c r="F36" i="228"/>
  <c r="F37" i="228"/>
  <c r="F38" i="228"/>
  <c r="F39" i="228"/>
  <c r="F40" i="228"/>
  <c r="F41" i="228"/>
  <c r="F42" i="228"/>
  <c r="F43" i="228"/>
  <c r="F44" i="228"/>
  <c r="F45" i="228"/>
  <c r="F46" i="228"/>
  <c r="F47" i="228"/>
  <c r="C7" i="227"/>
  <c r="C30" i="227"/>
  <c r="C7" i="226"/>
  <c r="C20" i="226" s="1"/>
  <c r="C15" i="226"/>
  <c r="C15" i="225"/>
  <c r="D15" i="225"/>
  <c r="C20" i="225"/>
  <c r="D20" i="225"/>
  <c r="C28" i="225"/>
  <c r="D28" i="225"/>
  <c r="C37" i="225"/>
  <c r="D37" i="225"/>
  <c r="C43" i="225"/>
  <c r="C50" i="225"/>
  <c r="D50" i="225"/>
  <c r="C52" i="225"/>
  <c r="D52" i="225"/>
  <c r="C54" i="225"/>
  <c r="D54" i="225"/>
  <c r="C56" i="225"/>
  <c r="D56" i="225"/>
  <c r="C58" i="225"/>
  <c r="D58" i="225"/>
  <c r="C62" i="225"/>
  <c r="D62" i="225"/>
  <c r="C71" i="225"/>
  <c r="D71" i="225"/>
  <c r="C74" i="225"/>
  <c r="D74" i="225"/>
  <c r="C80" i="225"/>
  <c r="D80" i="225"/>
  <c r="C82" i="225"/>
  <c r="D82" i="225"/>
  <c r="C84" i="225"/>
  <c r="D84" i="225"/>
  <c r="C94" i="225"/>
  <c r="C93" i="225" s="1"/>
  <c r="D94" i="225"/>
  <c r="D93" i="225" s="1"/>
  <c r="C96" i="225"/>
  <c r="D96" i="225"/>
  <c r="C104" i="225"/>
  <c r="D104" i="225"/>
  <c r="C107" i="225"/>
  <c r="D107" i="225"/>
  <c r="C113" i="225"/>
  <c r="D113" i="225"/>
  <c r="C115" i="225"/>
  <c r="D115" i="225"/>
  <c r="C117" i="225"/>
  <c r="D117" i="225"/>
  <c r="C125" i="225"/>
  <c r="D125" i="225"/>
  <c r="C16" i="224"/>
  <c r="C21" i="224"/>
  <c r="C25" i="224"/>
  <c r="C9" i="223"/>
  <c r="C19" i="223"/>
  <c r="C25" i="223"/>
  <c r="C28" i="223"/>
  <c r="C34" i="223"/>
  <c r="C37" i="223"/>
  <c r="C46" i="223"/>
  <c r="C59" i="223"/>
  <c r="C65" i="223"/>
  <c r="C74" i="223"/>
  <c r="C77" i="223"/>
  <c r="C83" i="223"/>
  <c r="C85" i="223"/>
  <c r="C73" i="223" s="1"/>
  <c r="C87" i="223"/>
  <c r="C100" i="223"/>
  <c r="C99" i="223" s="1"/>
  <c r="D99" i="223" s="1"/>
  <c r="D100" i="223"/>
  <c r="D101" i="223"/>
  <c r="D102" i="223"/>
  <c r="D103" i="223"/>
  <c r="D104" i="223"/>
  <c r="D105" i="223"/>
  <c r="D106" i="223"/>
  <c r="C107" i="223"/>
  <c r="D107" i="223"/>
  <c r="D108" i="223"/>
  <c r="D109" i="223"/>
  <c r="D110" i="223"/>
  <c r="D111" i="223"/>
  <c r="D112" i="223"/>
  <c r="D113" i="223"/>
  <c r="D114" i="223"/>
  <c r="D115" i="223"/>
  <c r="D116" i="223"/>
  <c r="C117" i="223"/>
  <c r="D117" i="223" s="1"/>
  <c r="D118" i="223"/>
  <c r="D119" i="223"/>
  <c r="D120" i="223"/>
  <c r="D121" i="223"/>
  <c r="D122" i="223"/>
  <c r="D123" i="223"/>
  <c r="D124" i="223"/>
  <c r="D125" i="223"/>
  <c r="D126" i="223"/>
  <c r="C128" i="223"/>
  <c r="D128" i="223"/>
  <c r="D129" i="223"/>
  <c r="D130" i="223"/>
  <c r="C131" i="223"/>
  <c r="D131" i="223"/>
  <c r="D132" i="223"/>
  <c r="D133" i="223"/>
  <c r="C134" i="223"/>
  <c r="D134" i="223"/>
  <c r="D135" i="223"/>
  <c r="D136" i="223"/>
  <c r="C137" i="223"/>
  <c r="D137" i="223"/>
  <c r="D138" i="223"/>
  <c r="D139" i="223"/>
  <c r="D140" i="223"/>
  <c r="D141" i="223"/>
  <c r="C142" i="223"/>
  <c r="D142" i="223" s="1"/>
  <c r="D143" i="223"/>
  <c r="D144" i="223"/>
  <c r="D145" i="223"/>
  <c r="C146" i="223"/>
  <c r="D146" i="223"/>
  <c r="D147" i="223"/>
  <c r="D148" i="223"/>
  <c r="C149" i="223"/>
  <c r="D149" i="223"/>
  <c r="D150" i="223"/>
  <c r="C151" i="223"/>
  <c r="D151" i="223" s="1"/>
  <c r="D152" i="223"/>
  <c r="D153" i="223"/>
  <c r="D154" i="223"/>
  <c r="D155" i="223"/>
  <c r="D156" i="223"/>
  <c r="C157" i="223"/>
  <c r="D157" i="223" s="1"/>
  <c r="D158" i="223"/>
  <c r="D159" i="223"/>
  <c r="C161" i="223"/>
  <c r="C160" i="223" s="1"/>
  <c r="D160" i="223" s="1"/>
  <c r="D162" i="223"/>
  <c r="D163" i="223"/>
  <c r="C164" i="223"/>
  <c r="D164" i="223" s="1"/>
  <c r="D165" i="223"/>
  <c r="D166" i="223"/>
  <c r="C167" i="223"/>
  <c r="D167" i="223" s="1"/>
  <c r="D168" i="223"/>
  <c r="D169" i="223"/>
  <c r="C171" i="223"/>
  <c r="D171" i="223" s="1"/>
  <c r="D172" i="223"/>
  <c r="D173" i="223"/>
  <c r="C174" i="223"/>
  <c r="D174" i="223" s="1"/>
  <c r="D175" i="223"/>
  <c r="D176" i="223"/>
  <c r="C177" i="223"/>
  <c r="D177" i="223" s="1"/>
  <c r="D178" i="223"/>
  <c r="D179" i="223"/>
  <c r="C180" i="223"/>
  <c r="D180" i="223" s="1"/>
  <c r="D181" i="223"/>
  <c r="C182" i="223"/>
  <c r="D182" i="223"/>
  <c r="D183" i="223"/>
  <c r="D184" i="223"/>
  <c r="C186" i="223"/>
  <c r="D186" i="223" s="1"/>
  <c r="D187" i="223"/>
  <c r="D188" i="223"/>
  <c r="D189" i="223"/>
  <c r="D190" i="223"/>
  <c r="D191" i="223"/>
  <c r="D192" i="223"/>
  <c r="D193" i="223"/>
  <c r="D194" i="223"/>
  <c r="C195" i="223"/>
  <c r="D195" i="223" s="1"/>
  <c r="D196" i="223"/>
  <c r="D197" i="223"/>
  <c r="C198" i="223"/>
  <c r="D198" i="223" s="1"/>
  <c r="D199" i="223"/>
  <c r="D200" i="223"/>
  <c r="D201" i="223"/>
  <c r="D202" i="223"/>
  <c r="D203" i="223"/>
  <c r="C204" i="223"/>
  <c r="D204" i="223"/>
  <c r="D205" i="223"/>
  <c r="D206" i="223"/>
  <c r="D207" i="223"/>
  <c r="D208" i="223"/>
  <c r="D209" i="223"/>
  <c r="D210" i="223"/>
  <c r="D211" i="223"/>
  <c r="D212" i="223"/>
  <c r="D213" i="223"/>
  <c r="C214" i="223"/>
  <c r="D214" i="223" s="1"/>
  <c r="C215" i="223"/>
  <c r="D215" i="223"/>
  <c r="D216" i="223"/>
  <c r="E14" i="222"/>
  <c r="F14" i="222" s="1"/>
  <c r="G14" i="222" s="1"/>
  <c r="C32" i="222"/>
  <c r="C41" i="222"/>
  <c r="C54" i="222"/>
  <c r="D54" i="222"/>
  <c r="E54" i="222"/>
  <c r="C62" i="222"/>
  <c r="D62" i="222"/>
  <c r="E62" i="222"/>
  <c r="C74" i="222"/>
  <c r="D74" i="222"/>
  <c r="E74" i="222"/>
  <c r="C80" i="222"/>
  <c r="D80" i="222"/>
  <c r="E80" i="222"/>
  <c r="C90" i="222"/>
  <c r="C96" i="222"/>
  <c r="C103" i="222"/>
  <c r="D103" i="222"/>
  <c r="E103" i="222"/>
  <c r="F103" i="222"/>
  <c r="G103" i="222"/>
  <c r="C113" i="222"/>
  <c r="D113" i="222"/>
  <c r="E113" i="222"/>
  <c r="F113" i="222"/>
  <c r="G113" i="222"/>
  <c r="C120" i="222"/>
  <c r="C127" i="222"/>
  <c r="C139" i="222"/>
  <c r="D161" i="223" l="1"/>
  <c r="C58" i="223"/>
  <c r="D49" i="225"/>
  <c r="C170" i="223"/>
  <c r="D170" i="223" s="1"/>
  <c r="C61" i="225"/>
  <c r="C49" i="225"/>
  <c r="C48" i="225" s="1"/>
  <c r="C135" i="225" s="1"/>
  <c r="C103" i="225"/>
  <c r="C102" i="225" s="1"/>
  <c r="D61" i="225"/>
  <c r="C8" i="223"/>
  <c r="D103" i="225"/>
  <c r="D102" i="225" s="1"/>
  <c r="D43" i="225"/>
  <c r="C39" i="227"/>
  <c r="C127" i="223"/>
  <c r="D127" i="223" s="1"/>
  <c r="C185" i="223"/>
  <c r="D185" i="223" s="1"/>
  <c r="D48" i="225" l="1"/>
  <c r="D135" i="225" s="1"/>
  <c r="C98" i="223"/>
  <c r="D98" i="223" s="1"/>
  <c r="C7" i="220" l="1"/>
  <c r="C30" i="220"/>
  <c r="C7" i="219"/>
  <c r="C15" i="219"/>
  <c r="C15" i="218"/>
  <c r="D15" i="218"/>
  <c r="C20" i="218"/>
  <c r="D20" i="218"/>
  <c r="C28" i="218"/>
  <c r="D28" i="218"/>
  <c r="C37" i="218"/>
  <c r="D37" i="218"/>
  <c r="C50" i="218"/>
  <c r="D50" i="218"/>
  <c r="C52" i="218"/>
  <c r="D52" i="218"/>
  <c r="C54" i="218"/>
  <c r="D54" i="218"/>
  <c r="C56" i="218"/>
  <c r="D56" i="218"/>
  <c r="C58" i="218"/>
  <c r="D58" i="218"/>
  <c r="C62" i="218"/>
  <c r="C61" i="218" s="1"/>
  <c r="D62" i="218"/>
  <c r="D61" i="218" s="1"/>
  <c r="C71" i="218"/>
  <c r="D71" i="218"/>
  <c r="C74" i="218"/>
  <c r="D74" i="218"/>
  <c r="C80" i="218"/>
  <c r="D80" i="218"/>
  <c r="C82" i="218"/>
  <c r="D82" i="218"/>
  <c r="C84" i="218"/>
  <c r="D84" i="218"/>
  <c r="D93" i="218"/>
  <c r="C94" i="218"/>
  <c r="C93" i="218" s="1"/>
  <c r="D94" i="218"/>
  <c r="C96" i="218"/>
  <c r="D96" i="218"/>
  <c r="C104" i="218"/>
  <c r="D104" i="218"/>
  <c r="C107" i="218"/>
  <c r="D107" i="218"/>
  <c r="C113" i="218"/>
  <c r="D113" i="218"/>
  <c r="C115" i="218"/>
  <c r="D115" i="218"/>
  <c r="C117" i="218"/>
  <c r="D117" i="218"/>
  <c r="C125" i="218"/>
  <c r="D125" i="218"/>
  <c r="D98" i="216"/>
  <c r="D99" i="216"/>
  <c r="D100" i="216"/>
  <c r="D101" i="216"/>
  <c r="D102" i="216"/>
  <c r="D103" i="216"/>
  <c r="D104" i="216"/>
  <c r="D105" i="216"/>
  <c r="D106" i="216"/>
  <c r="D107" i="216"/>
  <c r="D108" i="216"/>
  <c r="D109" i="216"/>
  <c r="D110" i="216"/>
  <c r="D111" i="216"/>
  <c r="D112" i="216"/>
  <c r="D113" i="216"/>
  <c r="D114" i="216"/>
  <c r="D115" i="216"/>
  <c r="D116" i="216"/>
  <c r="D117" i="216"/>
  <c r="D118" i="216"/>
  <c r="D119" i="216"/>
  <c r="D120" i="216"/>
  <c r="D121" i="216"/>
  <c r="D122" i="216"/>
  <c r="D123" i="216"/>
  <c r="D124" i="216"/>
  <c r="D125" i="216"/>
  <c r="D126" i="216"/>
  <c r="D127" i="216"/>
  <c r="D128" i="216"/>
  <c r="D129" i="216"/>
  <c r="D130" i="216"/>
  <c r="D131" i="216"/>
  <c r="D132" i="216"/>
  <c r="D133" i="216"/>
  <c r="D134" i="216"/>
  <c r="D135" i="216"/>
  <c r="D136" i="216"/>
  <c r="D137" i="216"/>
  <c r="D138" i="216"/>
  <c r="D139" i="216"/>
  <c r="D140" i="216"/>
  <c r="D141" i="216"/>
  <c r="D142" i="216"/>
  <c r="D143" i="216"/>
  <c r="D144" i="216"/>
  <c r="D145" i="216"/>
  <c r="D146" i="216"/>
  <c r="D147" i="216"/>
  <c r="D148" i="216"/>
  <c r="D149" i="216"/>
  <c r="D150" i="216"/>
  <c r="D151" i="216"/>
  <c r="D152" i="216"/>
  <c r="D153" i="216"/>
  <c r="D154" i="216"/>
  <c r="D155" i="216"/>
  <c r="D156" i="216"/>
  <c r="D157" i="216"/>
  <c r="D158" i="216"/>
  <c r="D159" i="216"/>
  <c r="D160" i="216"/>
  <c r="D161" i="216"/>
  <c r="D162" i="216"/>
  <c r="D163" i="216"/>
  <c r="D164" i="216"/>
  <c r="D165" i="216"/>
  <c r="D166" i="216"/>
  <c r="D167" i="216"/>
  <c r="D168" i="216"/>
  <c r="D169" i="216"/>
  <c r="D170" i="216"/>
  <c r="D171" i="216"/>
  <c r="D172" i="216"/>
  <c r="D173" i="216"/>
  <c r="D174" i="216"/>
  <c r="D175" i="216"/>
  <c r="D176" i="216"/>
  <c r="D177" i="216"/>
  <c r="D178" i="216"/>
  <c r="D179" i="216"/>
  <c r="D180" i="216"/>
  <c r="D181" i="216"/>
  <c r="D182" i="216"/>
  <c r="D183" i="216"/>
  <c r="D184" i="216"/>
  <c r="D185" i="216"/>
  <c r="D186" i="216"/>
  <c r="D187" i="216"/>
  <c r="D188" i="216"/>
  <c r="D189" i="216"/>
  <c r="D190" i="216"/>
  <c r="D191" i="216"/>
  <c r="D192" i="216"/>
  <c r="D193" i="216"/>
  <c r="D194" i="216"/>
  <c r="D195" i="216"/>
  <c r="D196" i="216"/>
  <c r="D197" i="216"/>
  <c r="D198" i="216"/>
  <c r="D199" i="216"/>
  <c r="D200" i="216"/>
  <c r="D201" i="216"/>
  <c r="D202" i="216"/>
  <c r="D203" i="216"/>
  <c r="D204" i="216"/>
  <c r="D205" i="216"/>
  <c r="D206" i="216"/>
  <c r="D207" i="216"/>
  <c r="D208" i="216"/>
  <c r="D209" i="216"/>
  <c r="D210" i="216"/>
  <c r="D211" i="216"/>
  <c r="D212" i="216"/>
  <c r="D213" i="216"/>
  <c r="D214" i="216"/>
  <c r="D215" i="216"/>
  <c r="D216" i="216"/>
  <c r="D217" i="216"/>
  <c r="D218" i="216"/>
  <c r="D219" i="216"/>
  <c r="D220" i="216"/>
  <c r="E14" i="215"/>
  <c r="F14" i="215" s="1"/>
  <c r="G14" i="215" s="1"/>
  <c r="C43" i="218" l="1"/>
  <c r="C20" i="219"/>
  <c r="C39" i="220"/>
  <c r="D103" i="218"/>
  <c r="D102" i="218" s="1"/>
  <c r="D49" i="218"/>
  <c r="C49" i="218"/>
  <c r="C48" i="218" s="1"/>
  <c r="C135" i="218" s="1"/>
  <c r="C103" i="218"/>
  <c r="C102" i="218" s="1"/>
  <c r="D43" i="218"/>
  <c r="D48" i="218"/>
  <c r="D135" i="218" l="1"/>
  <c r="C7" i="213"/>
  <c r="C30" i="213"/>
  <c r="C39" i="213"/>
  <c r="C7" i="212"/>
  <c r="C15" i="212"/>
  <c r="C20" i="212"/>
  <c r="C15" i="211"/>
  <c r="D15" i="211"/>
  <c r="C43" i="211"/>
  <c r="D43" i="211"/>
  <c r="C61" i="211"/>
  <c r="C48" i="211" s="1"/>
  <c r="D61" i="211"/>
  <c r="C96" i="211"/>
  <c r="D96" i="211"/>
  <c r="C102" i="211"/>
  <c r="C125" i="211"/>
  <c r="D125" i="211"/>
  <c r="D102" i="211" s="1"/>
  <c r="D98" i="209"/>
  <c r="D99" i="209"/>
  <c r="D100" i="209"/>
  <c r="D101" i="209"/>
  <c r="D102" i="209"/>
  <c r="D103" i="209"/>
  <c r="D104" i="209"/>
  <c r="D105" i="209"/>
  <c r="D106" i="209"/>
  <c r="D107" i="209"/>
  <c r="D108" i="209"/>
  <c r="D109" i="209"/>
  <c r="D110" i="209"/>
  <c r="D111" i="209"/>
  <c r="D112" i="209"/>
  <c r="D113" i="209"/>
  <c r="D114" i="209"/>
  <c r="D115" i="209"/>
  <c r="D116" i="209"/>
  <c r="D117" i="209"/>
  <c r="D118" i="209"/>
  <c r="D119" i="209"/>
  <c r="D120" i="209"/>
  <c r="D121" i="209"/>
  <c r="D122" i="209"/>
  <c r="D123" i="209"/>
  <c r="D124" i="209"/>
  <c r="D125" i="209"/>
  <c r="D126" i="209"/>
  <c r="D127" i="209"/>
  <c r="D128" i="209"/>
  <c r="D129" i="209"/>
  <c r="D130" i="209"/>
  <c r="D131" i="209"/>
  <c r="D132" i="209"/>
  <c r="D133" i="209"/>
  <c r="D134" i="209"/>
  <c r="D135" i="209"/>
  <c r="D136" i="209"/>
  <c r="D137" i="209"/>
  <c r="D138" i="209"/>
  <c r="D139" i="209"/>
  <c r="D140" i="209"/>
  <c r="D141" i="209"/>
  <c r="D142" i="209"/>
  <c r="D143" i="209"/>
  <c r="D144" i="209"/>
  <c r="D145" i="209"/>
  <c r="D146" i="209"/>
  <c r="D147" i="209"/>
  <c r="D148" i="209"/>
  <c r="D149" i="209"/>
  <c r="D150" i="209"/>
  <c r="D151" i="209"/>
  <c r="D152" i="209"/>
  <c r="D153" i="209"/>
  <c r="D154" i="209"/>
  <c r="D155" i="209"/>
  <c r="D156" i="209"/>
  <c r="D157" i="209"/>
  <c r="D158" i="209"/>
  <c r="D159" i="209"/>
  <c r="D160" i="209"/>
  <c r="D161" i="209"/>
  <c r="D162" i="209"/>
  <c r="D163" i="209"/>
  <c r="D164" i="209"/>
  <c r="D165" i="209"/>
  <c r="D166" i="209"/>
  <c r="D167" i="209"/>
  <c r="D168" i="209"/>
  <c r="D169" i="209"/>
  <c r="D170" i="209"/>
  <c r="D171" i="209"/>
  <c r="D172" i="209"/>
  <c r="D173" i="209"/>
  <c r="D174" i="209"/>
  <c r="D175" i="209"/>
  <c r="D176" i="209"/>
  <c r="D177" i="209"/>
  <c r="D178" i="209"/>
  <c r="D179" i="209"/>
  <c r="D180" i="209"/>
  <c r="D181" i="209"/>
  <c r="D182" i="209"/>
  <c r="D183" i="209"/>
  <c r="D184" i="209"/>
  <c r="D185" i="209"/>
  <c r="D186" i="209"/>
  <c r="D187" i="209"/>
  <c r="D188" i="209"/>
  <c r="D189" i="209"/>
  <c r="D190" i="209"/>
  <c r="D191" i="209"/>
  <c r="D192" i="209"/>
  <c r="D193" i="209"/>
  <c r="D194" i="209"/>
  <c r="D195" i="209"/>
  <c r="D196" i="209"/>
  <c r="D197" i="209"/>
  <c r="D198" i="209"/>
  <c r="D199" i="209"/>
  <c r="D200" i="209"/>
  <c r="D201" i="209"/>
  <c r="D202" i="209"/>
  <c r="D203" i="209"/>
  <c r="D204" i="209"/>
  <c r="D205" i="209"/>
  <c r="D206" i="209"/>
  <c r="D207" i="209"/>
  <c r="D208" i="209"/>
  <c r="D209" i="209"/>
  <c r="D210" i="209"/>
  <c r="D211" i="209"/>
  <c r="D212" i="209"/>
  <c r="D213" i="209"/>
  <c r="D214" i="209"/>
  <c r="D215" i="209"/>
  <c r="D216" i="209"/>
  <c r="E14" i="208"/>
  <c r="F14" i="208"/>
  <c r="G14" i="208" s="1"/>
  <c r="C135" i="211" l="1"/>
  <c r="D48" i="211"/>
  <c r="D135" i="211" s="1"/>
  <c r="C43" i="204"/>
  <c r="D43" i="204"/>
  <c r="D89" i="202"/>
  <c r="D59" i="202"/>
  <c r="D62" i="202" s="1"/>
  <c r="D35" i="202"/>
  <c r="E14" i="201"/>
  <c r="F14" i="201" s="1"/>
  <c r="G14" i="201" s="1"/>
  <c r="G20" i="201"/>
  <c r="F21" i="201"/>
  <c r="G24" i="201"/>
  <c r="D24" i="201" s="1"/>
  <c r="E103" i="201"/>
  <c r="F103" i="201"/>
  <c r="G104" i="201"/>
  <c r="D108" i="201"/>
  <c r="D110" i="201"/>
  <c r="D103" i="201" s="1"/>
  <c r="G112" i="201"/>
  <c r="G103" i="201" s="1"/>
  <c r="C7" i="199" l="1"/>
  <c r="C30" i="199"/>
  <c r="C39" i="199" s="1"/>
  <c r="C7" i="198"/>
  <c r="C15" i="198"/>
  <c r="C20" i="198" s="1"/>
  <c r="C15" i="197"/>
  <c r="D15" i="197"/>
  <c r="C20" i="197"/>
  <c r="D20" i="197"/>
  <c r="C28" i="197"/>
  <c r="D28" i="197"/>
  <c r="C37" i="197"/>
  <c r="D37" i="197"/>
  <c r="D43" i="197" s="1"/>
  <c r="C61" i="197"/>
  <c r="C48" i="197" s="1"/>
  <c r="C113" i="197" s="1"/>
  <c r="D61" i="197"/>
  <c r="D48" i="197" s="1"/>
  <c r="D113" i="197" s="1"/>
  <c r="C102" i="197"/>
  <c r="C9" i="195"/>
  <c r="C19" i="195"/>
  <c r="C25" i="195"/>
  <c r="C28" i="195"/>
  <c r="C34" i="195"/>
  <c r="C37" i="195"/>
  <c r="C46" i="195"/>
  <c r="C65" i="195"/>
  <c r="C58" i="195" s="1"/>
  <c r="C74" i="195"/>
  <c r="C77" i="195"/>
  <c r="C83" i="195"/>
  <c r="C85" i="195"/>
  <c r="C87" i="195"/>
  <c r="C100" i="195"/>
  <c r="C107" i="195"/>
  <c r="C117" i="195"/>
  <c r="C127" i="195"/>
  <c r="C131" i="195"/>
  <c r="C134" i="195"/>
  <c r="C137" i="195"/>
  <c r="C142" i="195"/>
  <c r="C146" i="195"/>
  <c r="C149" i="195"/>
  <c r="C151" i="195"/>
  <c r="C157" i="195"/>
  <c r="C160" i="195"/>
  <c r="C167" i="195"/>
  <c r="C170" i="195"/>
  <c r="C174" i="195"/>
  <c r="C177" i="195"/>
  <c r="C180" i="195"/>
  <c r="C182" i="195"/>
  <c r="C195" i="195"/>
  <c r="C198" i="195"/>
  <c r="C204" i="195"/>
  <c r="C206" i="195"/>
  <c r="C208" i="195"/>
  <c r="C218" i="195"/>
  <c r="E14" i="194"/>
  <c r="F14" i="194" s="1"/>
  <c r="G14" i="194" s="1"/>
  <c r="C32" i="194"/>
  <c r="C54" i="194"/>
  <c r="D54" i="194"/>
  <c r="E54" i="194"/>
  <c r="C62" i="194"/>
  <c r="D62" i="194"/>
  <c r="E62" i="194"/>
  <c r="C74" i="194"/>
  <c r="D74" i="194"/>
  <c r="E74" i="194"/>
  <c r="C80" i="194"/>
  <c r="C103" i="194"/>
  <c r="C73" i="195" l="1"/>
  <c r="C43" i="197"/>
  <c r="C185" i="195"/>
  <c r="C8" i="195"/>
  <c r="C99" i="195"/>
  <c r="D134" i="195" s="1"/>
  <c r="D195" i="195" l="1"/>
  <c r="D107" i="195"/>
  <c r="D160" i="195"/>
  <c r="D137" i="195"/>
  <c r="D157" i="195"/>
  <c r="D151" i="195"/>
  <c r="D174" i="195"/>
  <c r="D180" i="195"/>
  <c r="D198" i="195"/>
  <c r="D170" i="195"/>
  <c r="D99" i="195"/>
  <c r="D103" i="195"/>
  <c r="D110" i="195"/>
  <c r="D114" i="195"/>
  <c r="D121" i="195"/>
  <c r="D125" i="195"/>
  <c r="D128" i="195"/>
  <c r="D141" i="195"/>
  <c r="D144" i="195"/>
  <c r="D147" i="195"/>
  <c r="D150" i="195"/>
  <c r="D153" i="195"/>
  <c r="D163" i="195"/>
  <c r="D173" i="195"/>
  <c r="D176" i="195"/>
  <c r="D179" i="195"/>
  <c r="D188" i="195"/>
  <c r="D192" i="195"/>
  <c r="D202" i="195"/>
  <c r="D166" i="195"/>
  <c r="D191" i="195"/>
  <c r="D201" i="195"/>
  <c r="C98" i="195"/>
  <c r="D98" i="195" s="1"/>
  <c r="D104" i="195"/>
  <c r="D111" i="195"/>
  <c r="D115" i="195"/>
  <c r="D118" i="195"/>
  <c r="D122" i="195"/>
  <c r="D126" i="195"/>
  <c r="D129" i="195"/>
  <c r="D132" i="195"/>
  <c r="D135" i="195"/>
  <c r="D138" i="195"/>
  <c r="D145" i="195"/>
  <c r="D148" i="195"/>
  <c r="D154" i="195"/>
  <c r="D164" i="195"/>
  <c r="D189" i="195"/>
  <c r="D193" i="195"/>
  <c r="D196" i="195"/>
  <c r="D199" i="195"/>
  <c r="D203" i="195"/>
  <c r="D102" i="195"/>
  <c r="D106" i="195"/>
  <c r="D109" i="195"/>
  <c r="D146" i="195"/>
  <c r="D152" i="195"/>
  <c r="D162" i="195"/>
  <c r="D172" i="195"/>
  <c r="D178" i="195"/>
  <c r="D184" i="195"/>
  <c r="D101" i="195"/>
  <c r="D105" i="195"/>
  <c r="D108" i="195"/>
  <c r="D112" i="195"/>
  <c r="D116" i="195"/>
  <c r="D119" i="195"/>
  <c r="D123" i="195"/>
  <c r="D130" i="195"/>
  <c r="D133" i="195"/>
  <c r="D136" i="195"/>
  <c r="D139" i="195"/>
  <c r="D155" i="195"/>
  <c r="D158" i="195"/>
  <c r="D161" i="195"/>
  <c r="D165" i="195"/>
  <c r="D168" i="195"/>
  <c r="D171" i="195"/>
  <c r="D183" i="195"/>
  <c r="D186" i="195"/>
  <c r="D190" i="195"/>
  <c r="D194" i="195"/>
  <c r="D197" i="195"/>
  <c r="D200" i="195"/>
  <c r="D113" i="195"/>
  <c r="D120" i="195"/>
  <c r="D124" i="195"/>
  <c r="D127" i="195"/>
  <c r="D140" i="195"/>
  <c r="D143" i="195"/>
  <c r="D149" i="195"/>
  <c r="D156" i="195"/>
  <c r="D159" i="195"/>
  <c r="D169" i="195"/>
  <c r="D175" i="195"/>
  <c r="D181" i="195"/>
  <c r="D187" i="195"/>
  <c r="D131" i="195"/>
  <c r="D142" i="195"/>
  <c r="D117" i="195"/>
  <c r="D182" i="195"/>
  <c r="D177" i="195"/>
  <c r="D185" i="195"/>
  <c r="D167" i="195"/>
  <c r="C10" i="192" l="1"/>
  <c r="C7" i="192" s="1"/>
  <c r="C39" i="192" s="1"/>
  <c r="C30" i="192"/>
  <c r="A3" i="191"/>
  <c r="C7" i="191"/>
  <c r="C15" i="191"/>
  <c r="C8" i="190"/>
  <c r="D8" i="190"/>
  <c r="C19" i="190"/>
  <c r="C34" i="190" s="1"/>
  <c r="D19" i="190"/>
  <c r="C47" i="190"/>
  <c r="D47" i="190"/>
  <c r="C56" i="190"/>
  <c r="C62" i="190" s="1"/>
  <c r="D56" i="190"/>
  <c r="C81" i="190"/>
  <c r="C80" i="190" s="1"/>
  <c r="D81" i="190"/>
  <c r="D80" i="190" s="1"/>
  <c r="D67" i="190" s="1"/>
  <c r="D154" i="190" s="1"/>
  <c r="C115" i="190"/>
  <c r="D62" i="190" l="1"/>
  <c r="D34" i="190"/>
  <c r="C20" i="191"/>
  <c r="C67" i="190"/>
  <c r="C154" i="190" s="1"/>
  <c r="C8" i="189"/>
  <c r="C17" i="189"/>
  <c r="C49" i="188"/>
  <c r="C87" i="188"/>
  <c r="C91" i="188"/>
  <c r="C126" i="188"/>
  <c r="C128" i="188"/>
  <c r="C131" i="188"/>
  <c r="C136" i="188"/>
  <c r="C140" i="188"/>
  <c r="C150" i="188"/>
  <c r="C156" i="188"/>
  <c r="D158" i="188"/>
  <c r="C159" i="188"/>
  <c r="C163" i="188"/>
  <c r="C165" i="188"/>
  <c r="D167" i="188"/>
  <c r="D168" i="188"/>
  <c r="C169" i="188"/>
  <c r="C176" i="188"/>
  <c r="C184" i="188"/>
  <c r="C186" i="188"/>
  <c r="C190" i="188"/>
  <c r="C196" i="188"/>
  <c r="C203" i="188"/>
  <c r="C206" i="188"/>
  <c r="C211" i="188"/>
  <c r="C217" i="188"/>
  <c r="C281" i="188"/>
  <c r="C287" i="188"/>
  <c r="C296" i="188"/>
  <c r="E14" i="187"/>
  <c r="F14" i="187" s="1"/>
  <c r="G14" i="187" s="1"/>
  <c r="C15" i="187"/>
  <c r="D15" i="187"/>
  <c r="E15" i="187"/>
  <c r="F15" i="187"/>
  <c r="G15" i="187"/>
  <c r="C24" i="187"/>
  <c r="D24" i="187"/>
  <c r="E24" i="187"/>
  <c r="F24" i="187"/>
  <c r="G24" i="187"/>
  <c r="C30" i="187"/>
  <c r="D30" i="187"/>
  <c r="E30" i="187"/>
  <c r="F30" i="187"/>
  <c r="G30" i="187"/>
  <c r="C93" i="187"/>
  <c r="D93" i="187"/>
  <c r="E93" i="187"/>
  <c r="F93" i="187"/>
  <c r="G93" i="187"/>
  <c r="C191" i="187"/>
  <c r="D191" i="187"/>
  <c r="E192" i="187"/>
  <c r="E197" i="187"/>
  <c r="C204" i="187"/>
  <c r="C203" i="187" s="1"/>
  <c r="D204" i="187"/>
  <c r="D203" i="187" s="1"/>
  <c r="E204" i="187"/>
  <c r="E203" i="187" s="1"/>
  <c r="C210" i="187"/>
  <c r="E210" i="187"/>
  <c r="C236" i="187"/>
  <c r="D236" i="187"/>
  <c r="E236" i="187"/>
  <c r="F236" i="187"/>
  <c r="G236" i="187"/>
  <c r="C240" i="187"/>
  <c r="D240" i="187"/>
  <c r="E240" i="187"/>
  <c r="F240" i="187"/>
  <c r="G240" i="187"/>
  <c r="C305" i="187"/>
  <c r="D305" i="187"/>
  <c r="E305" i="187"/>
  <c r="F305" i="187"/>
  <c r="G305" i="187"/>
  <c r="C321" i="187"/>
  <c r="D321" i="187"/>
  <c r="E321" i="187"/>
  <c r="F321" i="187"/>
  <c r="G321" i="187"/>
  <c r="C235" i="187" l="1"/>
  <c r="D235" i="187"/>
  <c r="E191" i="187"/>
  <c r="C175" i="188"/>
  <c r="C79" i="188"/>
  <c r="C86" i="188"/>
  <c r="C125" i="188"/>
  <c r="C124" i="188" l="1"/>
  <c r="C123" i="188" s="1"/>
  <c r="D133" i="188" s="1"/>
  <c r="D145" i="188"/>
  <c r="D170" i="188"/>
  <c r="D195" i="188"/>
  <c r="D219" i="188"/>
  <c r="D235" i="188"/>
  <c r="D251" i="188"/>
  <c r="D267" i="188"/>
  <c r="D288" i="188"/>
  <c r="D130" i="188"/>
  <c r="D134" i="188"/>
  <c r="D146" i="188"/>
  <c r="D151" i="188"/>
  <c r="D179" i="188"/>
  <c r="D183" i="188"/>
  <c r="D200" i="188"/>
  <c r="D204" i="188"/>
  <c r="D216" i="188"/>
  <c r="D220" i="188"/>
  <c r="D232" i="188"/>
  <c r="D236" i="188"/>
  <c r="D248" i="188"/>
  <c r="D252" i="188"/>
  <c r="D264" i="188"/>
  <c r="D268" i="188"/>
  <c r="D280" i="188"/>
  <c r="D289" i="188"/>
  <c r="D127" i="188"/>
  <c r="D135" i="188"/>
  <c r="D147" i="188"/>
  <c r="D152" i="188"/>
  <c r="D172" i="188"/>
  <c r="D173" i="188"/>
  <c r="D194" i="188"/>
  <c r="D201" i="188"/>
  <c r="D229" i="188"/>
  <c r="D237" i="188"/>
  <c r="D261" i="188"/>
  <c r="D269" i="188"/>
  <c r="D153" i="188"/>
  <c r="D189" i="188"/>
  <c r="D214" i="188"/>
  <c r="D222" i="188"/>
  <c r="D246" i="188"/>
  <c r="D254" i="188"/>
  <c r="D278" i="188"/>
  <c r="D291" i="188"/>
  <c r="D177" i="188"/>
  <c r="D185" i="188"/>
  <c r="D225" i="188"/>
  <c r="D233" i="188"/>
  <c r="D257" i="188"/>
  <c r="D265" i="188"/>
  <c r="D132" i="188"/>
  <c r="D148" i="188"/>
  <c r="D192" i="188"/>
  <c r="D198" i="188"/>
  <c r="D226" i="188"/>
  <c r="D234" i="188"/>
  <c r="D258" i="188"/>
  <c r="D266" i="188"/>
  <c r="D129" i="188" l="1"/>
  <c r="D250" i="188"/>
  <c r="D218" i="188"/>
  <c r="D180" i="188"/>
  <c r="D294" i="188"/>
  <c r="D249" i="188"/>
  <c r="D210" i="188"/>
  <c r="D161" i="188"/>
  <c r="D270" i="188"/>
  <c r="D238" i="188"/>
  <c r="D209" i="188"/>
  <c r="D290" i="188"/>
  <c r="D253" i="188"/>
  <c r="D221" i="188"/>
  <c r="D188" i="188"/>
  <c r="D164" i="188"/>
  <c r="D143" i="188"/>
  <c r="D123" i="188"/>
  <c r="D276" i="188"/>
  <c r="D260" i="188"/>
  <c r="D244" i="188"/>
  <c r="D228" i="188"/>
  <c r="D212" i="188"/>
  <c r="D191" i="188"/>
  <c r="D171" i="188"/>
  <c r="D142" i="188"/>
  <c r="D297" i="188"/>
  <c r="D275" i="188"/>
  <c r="D259" i="188"/>
  <c r="D243" i="188"/>
  <c r="D227" i="188"/>
  <c r="D207" i="188"/>
  <c r="D178" i="188"/>
  <c r="D162" i="188"/>
  <c r="D137" i="188"/>
  <c r="D279" i="188"/>
  <c r="D263" i="188"/>
  <c r="D247" i="188"/>
  <c r="D231" i="188"/>
  <c r="D215" i="188"/>
  <c r="D182" i="188"/>
  <c r="D166" i="188"/>
  <c r="D141" i="188"/>
  <c r="D274" i="188"/>
  <c r="D242" i="188"/>
  <c r="D205" i="188"/>
  <c r="D157" i="188"/>
  <c r="D273" i="188"/>
  <c r="D241" i="188"/>
  <c r="D197" i="188"/>
  <c r="D144" i="188"/>
  <c r="D262" i="188"/>
  <c r="D230" i="188"/>
  <c r="D202" i="188"/>
  <c r="D277" i="188"/>
  <c r="D245" i="188"/>
  <c r="D213" i="188"/>
  <c r="D181" i="188"/>
  <c r="D160" i="188"/>
  <c r="D139" i="188"/>
  <c r="D293" i="188"/>
  <c r="D272" i="188"/>
  <c r="D256" i="188"/>
  <c r="D240" i="188"/>
  <c r="D224" i="188"/>
  <c r="D208" i="188"/>
  <c r="D187" i="188"/>
  <c r="D155" i="188"/>
  <c r="D138" i="188"/>
  <c r="D292" i="188"/>
  <c r="D271" i="188"/>
  <c r="D255" i="188"/>
  <c r="D239" i="188"/>
  <c r="D223" i="188"/>
  <c r="D199" i="188"/>
  <c r="D174" i="188"/>
  <c r="D154" i="188"/>
  <c r="C30" i="185"/>
  <c r="C7" i="185"/>
  <c r="C39" i="185" s="1"/>
  <c r="C7" i="184"/>
  <c r="C15" i="184"/>
  <c r="C20" i="184"/>
  <c r="C20" i="183"/>
  <c r="C43" i="183" s="1"/>
  <c r="D20" i="183"/>
  <c r="C28" i="183"/>
  <c r="D28" i="183"/>
  <c r="D43" i="183" s="1"/>
  <c r="C37" i="183"/>
  <c r="D37" i="183"/>
  <c r="C49" i="183"/>
  <c r="D49" i="183"/>
  <c r="C61" i="183"/>
  <c r="D61" i="183"/>
  <c r="C93" i="183"/>
  <c r="D93" i="183"/>
  <c r="C96" i="183"/>
  <c r="D96" i="183"/>
  <c r="C104" i="183"/>
  <c r="D104" i="183"/>
  <c r="C107" i="183"/>
  <c r="D107" i="183"/>
  <c r="C113" i="183"/>
  <c r="D113" i="183"/>
  <c r="C115" i="183"/>
  <c r="D115" i="183"/>
  <c r="C117" i="183"/>
  <c r="D117" i="183"/>
  <c r="C125" i="183"/>
  <c r="D125" i="183"/>
  <c r="C8" i="181"/>
  <c r="C58" i="181"/>
  <c r="C73" i="181"/>
  <c r="C100" i="181"/>
  <c r="C107" i="181"/>
  <c r="C117" i="181"/>
  <c r="C128" i="181"/>
  <c r="C185" i="181"/>
  <c r="E14" i="180"/>
  <c r="F14" i="180"/>
  <c r="G14" i="180" s="1"/>
  <c r="C54" i="180"/>
  <c r="D54" i="180"/>
  <c r="E54" i="180"/>
  <c r="C62" i="180"/>
  <c r="D62" i="180"/>
  <c r="E62" i="180"/>
  <c r="C74" i="180"/>
  <c r="D74" i="180"/>
  <c r="E74" i="180"/>
  <c r="C103" i="180"/>
  <c r="C99" i="181" l="1"/>
  <c r="D117" i="181" s="1"/>
  <c r="D128" i="181"/>
  <c r="D103" i="183"/>
  <c r="D102" i="183" s="1"/>
  <c r="D135" i="183" s="1"/>
  <c r="D48" i="183"/>
  <c r="D107" i="181"/>
  <c r="C103" i="183"/>
  <c r="C102" i="183" s="1"/>
  <c r="C48" i="183"/>
  <c r="C135" i="183" s="1"/>
  <c r="C98" i="181"/>
  <c r="D98" i="181" s="1"/>
  <c r="D103" i="181"/>
  <c r="D110" i="181"/>
  <c r="D114" i="181"/>
  <c r="D121" i="181"/>
  <c r="D125" i="181"/>
  <c r="D131" i="181"/>
  <c r="D135" i="181"/>
  <c r="D139" i="181"/>
  <c r="D143" i="181"/>
  <c r="D147" i="181"/>
  <c r="D151" i="181"/>
  <c r="D155" i="181"/>
  <c r="D159" i="181"/>
  <c r="D163" i="181"/>
  <c r="D167" i="181"/>
  <c r="D171" i="181"/>
  <c r="D175" i="181"/>
  <c r="D179" i="181"/>
  <c r="D183" i="181"/>
  <c r="D186" i="181"/>
  <c r="D190" i="181"/>
  <c r="D194" i="181"/>
  <c r="D198" i="181"/>
  <c r="D202" i="181"/>
  <c r="D206" i="181"/>
  <c r="D210" i="181"/>
  <c r="D214" i="181"/>
  <c r="D120" i="181"/>
  <c r="D134" i="181"/>
  <c r="D142" i="181"/>
  <c r="D154" i="181"/>
  <c r="D162" i="181"/>
  <c r="D170" i="181"/>
  <c r="D178" i="181"/>
  <c r="D189" i="181"/>
  <c r="D197" i="181"/>
  <c r="D205" i="181"/>
  <c r="D100" i="181"/>
  <c r="D104" i="181"/>
  <c r="D111" i="181"/>
  <c r="D115" i="181"/>
  <c r="D118" i="181"/>
  <c r="D122" i="181"/>
  <c r="D126" i="181"/>
  <c r="D132" i="181"/>
  <c r="D136" i="181"/>
  <c r="D140" i="181"/>
  <c r="D144" i="181"/>
  <c r="D148" i="181"/>
  <c r="D152" i="181"/>
  <c r="D156" i="181"/>
  <c r="D160" i="181"/>
  <c r="D164" i="181"/>
  <c r="D168" i="181"/>
  <c r="D172" i="181"/>
  <c r="D176" i="181"/>
  <c r="D180" i="181"/>
  <c r="D184" i="181"/>
  <c r="D187" i="181"/>
  <c r="D191" i="181"/>
  <c r="D195" i="181"/>
  <c r="D199" i="181"/>
  <c r="D203" i="181"/>
  <c r="D207" i="181"/>
  <c r="D211" i="181"/>
  <c r="D215" i="181"/>
  <c r="D99" i="181"/>
  <c r="D102" i="181"/>
  <c r="D106" i="181"/>
  <c r="D109" i="181"/>
  <c r="D113" i="181"/>
  <c r="D124" i="181"/>
  <c r="D130" i="181"/>
  <c r="D138" i="181"/>
  <c r="D146" i="181"/>
  <c r="D150" i="181"/>
  <c r="D158" i="181"/>
  <c r="D166" i="181"/>
  <c r="D174" i="181"/>
  <c r="D182" i="181"/>
  <c r="D185" i="181"/>
  <c r="D193" i="181"/>
  <c r="D201" i="181"/>
  <c r="D209" i="181"/>
  <c r="D213" i="181"/>
  <c r="D101" i="181"/>
  <c r="D105" i="181"/>
  <c r="D108" i="181"/>
  <c r="D112" i="181"/>
  <c r="D116" i="181"/>
  <c r="D119" i="181"/>
  <c r="D123" i="181"/>
  <c r="D129" i="181"/>
  <c r="D133" i="181"/>
  <c r="D137" i="181"/>
  <c r="D141" i="181"/>
  <c r="D145" i="181"/>
  <c r="D149" i="181"/>
  <c r="D153" i="181"/>
  <c r="D157" i="181"/>
  <c r="D161" i="181"/>
  <c r="D165" i="181"/>
  <c r="D169" i="181"/>
  <c r="D173" i="181"/>
  <c r="D177" i="181"/>
  <c r="D181" i="181"/>
  <c r="D188" i="181"/>
  <c r="D192" i="181"/>
  <c r="D196" i="181"/>
  <c r="D200" i="181"/>
  <c r="D204" i="181"/>
  <c r="D208" i="181"/>
  <c r="D212" i="181"/>
  <c r="D216" i="181"/>
  <c r="C127" i="181"/>
  <c r="D127" i="181" s="1"/>
  <c r="C7" i="178" l="1"/>
  <c r="C30" i="178"/>
  <c r="C39" i="178" s="1"/>
  <c r="C7" i="177"/>
  <c r="C20" i="177" s="1"/>
  <c r="C15" i="177"/>
  <c r="C43" i="176"/>
  <c r="D43" i="176"/>
  <c r="C135" i="176"/>
  <c r="D135" i="176"/>
  <c r="D99" i="174"/>
  <c r="D100" i="174"/>
  <c r="D101" i="174"/>
  <c r="D102" i="174"/>
  <c r="D103" i="174"/>
  <c r="D104" i="174"/>
  <c r="D105" i="174"/>
  <c r="D106" i="174"/>
  <c r="D107" i="174"/>
  <c r="D108" i="174"/>
  <c r="D109" i="174"/>
  <c r="D110" i="174"/>
  <c r="D111" i="174"/>
  <c r="D112" i="174"/>
  <c r="D113" i="174"/>
  <c r="D114" i="174"/>
  <c r="D115" i="174"/>
  <c r="D116" i="174"/>
  <c r="D117" i="174"/>
  <c r="D118" i="174"/>
  <c r="D119" i="174"/>
  <c r="D120" i="174"/>
  <c r="D121" i="174"/>
  <c r="D122" i="174"/>
  <c r="D123" i="174"/>
  <c r="D124" i="174"/>
  <c r="D125" i="174"/>
  <c r="D126" i="174"/>
  <c r="D127" i="174"/>
  <c r="D128" i="174"/>
  <c r="D129" i="174"/>
  <c r="D130" i="174"/>
  <c r="D131" i="174"/>
  <c r="D132" i="174"/>
  <c r="D133" i="174"/>
  <c r="D134" i="174"/>
  <c r="D135" i="174"/>
  <c r="D136" i="174"/>
  <c r="D137" i="174"/>
  <c r="D138" i="174"/>
  <c r="D139" i="174"/>
  <c r="D140" i="174"/>
  <c r="D141" i="174"/>
  <c r="D142" i="174"/>
  <c r="D143" i="174"/>
  <c r="D144" i="174"/>
  <c r="D145" i="174"/>
  <c r="D146" i="174"/>
  <c r="D147" i="174"/>
  <c r="D148" i="174"/>
  <c r="D149" i="174"/>
  <c r="D150" i="174"/>
  <c r="D151" i="174"/>
  <c r="D152" i="174"/>
  <c r="D153" i="174"/>
  <c r="D154" i="174"/>
  <c r="D155" i="174"/>
  <c r="D156" i="174"/>
  <c r="D157" i="174"/>
  <c r="D158" i="174"/>
  <c r="D159" i="174"/>
  <c r="D160" i="174"/>
  <c r="D161" i="174"/>
  <c r="D162" i="174"/>
  <c r="D163" i="174"/>
  <c r="D164" i="174"/>
  <c r="D165" i="174"/>
  <c r="D166" i="174"/>
  <c r="D167" i="174"/>
  <c r="D168" i="174"/>
  <c r="D169" i="174"/>
  <c r="D170" i="174"/>
  <c r="D171" i="174"/>
  <c r="D172" i="174"/>
  <c r="D173" i="174"/>
  <c r="D174" i="174"/>
  <c r="D175" i="174"/>
  <c r="D176" i="174"/>
  <c r="D177" i="174"/>
  <c r="D178" i="174"/>
  <c r="D179" i="174"/>
  <c r="D180" i="174"/>
  <c r="D181" i="174"/>
  <c r="D182" i="174"/>
  <c r="D183" i="174"/>
  <c r="D184" i="174"/>
  <c r="D185" i="174"/>
  <c r="D186" i="174"/>
  <c r="D187" i="174"/>
  <c r="D188" i="174"/>
  <c r="D189" i="174"/>
  <c r="D190" i="174"/>
  <c r="D191" i="174"/>
  <c r="D192" i="174"/>
  <c r="D193" i="174"/>
  <c r="D194" i="174"/>
  <c r="D195" i="174"/>
  <c r="D196" i="174"/>
  <c r="D197" i="174"/>
  <c r="D198" i="174"/>
  <c r="D199" i="174"/>
  <c r="D200" i="174"/>
  <c r="D201" i="174"/>
  <c r="D202" i="174"/>
  <c r="D203" i="174"/>
  <c r="D204" i="174"/>
  <c r="D205" i="174"/>
  <c r="D206" i="174"/>
  <c r="D207" i="174"/>
  <c r="D208" i="174"/>
  <c r="D209" i="174"/>
  <c r="D210" i="174"/>
  <c r="D211" i="174"/>
  <c r="D212" i="174"/>
  <c r="D213" i="174"/>
  <c r="D214" i="174"/>
  <c r="D215" i="174"/>
  <c r="D216" i="174"/>
  <c r="E14" i="173"/>
  <c r="F14" i="173" s="1"/>
  <c r="G14" i="173" s="1"/>
  <c r="C7" i="171" l="1"/>
  <c r="C30" i="171"/>
  <c r="C7" i="170"/>
  <c r="C15" i="170"/>
  <c r="C15" i="169"/>
  <c r="C28" i="169"/>
  <c r="C43" i="169" s="1"/>
  <c r="D28" i="169"/>
  <c r="D43" i="169" s="1"/>
  <c r="C62" i="169"/>
  <c r="C135" i="169" s="1"/>
  <c r="D135" i="169"/>
  <c r="C46" i="167"/>
  <c r="C8" i="167" s="1"/>
  <c r="C65" i="167"/>
  <c r="C58" i="167" s="1"/>
  <c r="C73" i="167"/>
  <c r="C100" i="167"/>
  <c r="D100" i="167" s="1"/>
  <c r="D101" i="167"/>
  <c r="D102" i="167"/>
  <c r="D103" i="167"/>
  <c r="D104" i="167"/>
  <c r="D105" i="167"/>
  <c r="D106" i="167"/>
  <c r="C107" i="167"/>
  <c r="D107" i="167" s="1"/>
  <c r="D108" i="167"/>
  <c r="D109" i="167"/>
  <c r="D110" i="167"/>
  <c r="D111" i="167"/>
  <c r="D112" i="167"/>
  <c r="D113" i="167"/>
  <c r="D114" i="167"/>
  <c r="D115" i="167"/>
  <c r="D116" i="167"/>
  <c r="C117" i="167"/>
  <c r="D117" i="167" s="1"/>
  <c r="D118" i="167"/>
  <c r="D119" i="167"/>
  <c r="D120" i="167"/>
  <c r="D121" i="167"/>
  <c r="D122" i="167"/>
  <c r="D123" i="167"/>
  <c r="D124" i="167"/>
  <c r="D125" i="167"/>
  <c r="D126" i="167"/>
  <c r="D127" i="167"/>
  <c r="D128" i="167"/>
  <c r="D129" i="167"/>
  <c r="D130" i="167"/>
  <c r="D131" i="167"/>
  <c r="D132" i="167"/>
  <c r="D133" i="167"/>
  <c r="D134" i="167"/>
  <c r="D135" i="167"/>
  <c r="D136" i="167"/>
  <c r="D137" i="167"/>
  <c r="D138" i="167"/>
  <c r="D139" i="167"/>
  <c r="D140" i="167"/>
  <c r="D141" i="167"/>
  <c r="D142" i="167"/>
  <c r="D143" i="167"/>
  <c r="D144" i="167"/>
  <c r="D145" i="167"/>
  <c r="D146" i="167"/>
  <c r="D147" i="167"/>
  <c r="D148" i="167"/>
  <c r="D149" i="167"/>
  <c r="D150" i="167"/>
  <c r="D151" i="167"/>
  <c r="D152" i="167"/>
  <c r="D153" i="167"/>
  <c r="D154" i="167"/>
  <c r="D155" i="167"/>
  <c r="D156" i="167"/>
  <c r="D157" i="167"/>
  <c r="D158" i="167"/>
  <c r="D159" i="167"/>
  <c r="D160" i="167"/>
  <c r="D161" i="167"/>
  <c r="D162" i="167"/>
  <c r="D163" i="167"/>
  <c r="D164" i="167"/>
  <c r="D165" i="167"/>
  <c r="D166" i="167"/>
  <c r="D167" i="167"/>
  <c r="D168" i="167"/>
  <c r="D169" i="167"/>
  <c r="D170" i="167"/>
  <c r="D171" i="167"/>
  <c r="D172" i="167"/>
  <c r="D173" i="167"/>
  <c r="D174" i="167"/>
  <c r="D175" i="167"/>
  <c r="D176" i="167"/>
  <c r="D177" i="167"/>
  <c r="D178" i="167"/>
  <c r="D179" i="167"/>
  <c r="D180" i="167"/>
  <c r="D181" i="167"/>
  <c r="D182" i="167"/>
  <c r="D183" i="167"/>
  <c r="D184" i="167"/>
  <c r="C185" i="167"/>
  <c r="D185" i="167" s="1"/>
  <c r="D186" i="167"/>
  <c r="D187" i="167"/>
  <c r="D188" i="167"/>
  <c r="D189" i="167"/>
  <c r="D190" i="167"/>
  <c r="D191" i="167"/>
  <c r="D192" i="167"/>
  <c r="D193" i="167"/>
  <c r="D194" i="167"/>
  <c r="D195" i="167"/>
  <c r="D196" i="167"/>
  <c r="D197" i="167"/>
  <c r="D198" i="167"/>
  <c r="D199" i="167"/>
  <c r="D200" i="167"/>
  <c r="D201" i="167"/>
  <c r="D202" i="167"/>
  <c r="D203" i="167"/>
  <c r="D204" i="167"/>
  <c r="D205" i="167"/>
  <c r="D206" i="167"/>
  <c r="D207" i="167"/>
  <c r="D208" i="167"/>
  <c r="D209" i="167"/>
  <c r="D210" i="167"/>
  <c r="D211" i="167"/>
  <c r="D212" i="167"/>
  <c r="D213" i="167"/>
  <c r="D214" i="167"/>
  <c r="D215" i="167"/>
  <c r="D216" i="167"/>
  <c r="E14" i="166"/>
  <c r="F14" i="166" s="1"/>
  <c r="G14" i="166" s="1"/>
  <c r="C54" i="166"/>
  <c r="C62" i="166"/>
  <c r="D62" i="166"/>
  <c r="C103" i="166"/>
  <c r="C39" i="171" l="1"/>
  <c r="C20" i="170"/>
  <c r="C99" i="167"/>
  <c r="D99" i="167" s="1"/>
  <c r="C98" i="167" l="1"/>
  <c r="D98" i="167" s="1"/>
  <c r="F36" i="165"/>
  <c r="F37" i="165"/>
  <c r="F38" i="165"/>
  <c r="F39" i="165"/>
  <c r="F40" i="165"/>
  <c r="F41" i="165"/>
  <c r="F42" i="165"/>
  <c r="F43" i="165"/>
  <c r="F44" i="165"/>
  <c r="F45" i="165"/>
  <c r="F46" i="165"/>
  <c r="F47" i="165"/>
  <c r="C7" i="164"/>
  <c r="C30" i="164"/>
  <c r="C39" i="164"/>
  <c r="C7" i="163"/>
  <c r="C15" i="163"/>
  <c r="C15" i="162"/>
  <c r="D15" i="162"/>
  <c r="C28" i="162"/>
  <c r="C43" i="162" s="1"/>
  <c r="D28" i="162"/>
  <c r="D43" i="162" s="1"/>
  <c r="C37" i="162"/>
  <c r="C50" i="162"/>
  <c r="D50" i="162"/>
  <c r="C52" i="162"/>
  <c r="D52" i="162"/>
  <c r="C54" i="162"/>
  <c r="D54" i="162"/>
  <c r="C56" i="162"/>
  <c r="D56" i="162"/>
  <c r="C58" i="162"/>
  <c r="D58" i="162"/>
  <c r="C62" i="162"/>
  <c r="C71" i="162"/>
  <c r="D71" i="162"/>
  <c r="C74" i="162"/>
  <c r="D74" i="162"/>
  <c r="C80" i="162"/>
  <c r="D80" i="162"/>
  <c r="C82" i="162"/>
  <c r="D82" i="162"/>
  <c r="C84" i="162"/>
  <c r="D84" i="162"/>
  <c r="C94" i="162"/>
  <c r="D94" i="162"/>
  <c r="C97" i="162"/>
  <c r="C98" i="162"/>
  <c r="C99" i="162"/>
  <c r="C104" i="162"/>
  <c r="D104" i="162"/>
  <c r="C107" i="162"/>
  <c r="D107" i="162"/>
  <c r="C113" i="162"/>
  <c r="D113" i="162"/>
  <c r="C115" i="162"/>
  <c r="D115" i="162"/>
  <c r="C117" i="162"/>
  <c r="D117" i="162"/>
  <c r="C125" i="162"/>
  <c r="C16" i="161"/>
  <c r="C21" i="161"/>
  <c r="C25" i="161"/>
  <c r="C59" i="160"/>
  <c r="C65" i="160"/>
  <c r="C74" i="160"/>
  <c r="C77" i="160"/>
  <c r="C83" i="160"/>
  <c r="C85" i="160"/>
  <c r="C87" i="160"/>
  <c r="C100" i="160"/>
  <c r="D100" i="160" s="1"/>
  <c r="D101" i="160"/>
  <c r="D102" i="160"/>
  <c r="D103" i="160"/>
  <c r="D104" i="160"/>
  <c r="D105" i="160"/>
  <c r="D106" i="160"/>
  <c r="C107" i="160"/>
  <c r="D107" i="160" s="1"/>
  <c r="D108" i="160"/>
  <c r="D109" i="160"/>
  <c r="D110" i="160"/>
  <c r="D111" i="160"/>
  <c r="D112" i="160"/>
  <c r="D113" i="160"/>
  <c r="D114" i="160"/>
  <c r="D115" i="160"/>
  <c r="D116" i="160"/>
  <c r="C117" i="160"/>
  <c r="D117" i="160" s="1"/>
  <c r="D118" i="160"/>
  <c r="D119" i="160"/>
  <c r="D120" i="160"/>
  <c r="D121" i="160"/>
  <c r="D122" i="160"/>
  <c r="D123" i="160"/>
  <c r="D124" i="160"/>
  <c r="D125" i="160"/>
  <c r="D126" i="160"/>
  <c r="D128" i="160"/>
  <c r="D129" i="160"/>
  <c r="D130" i="160"/>
  <c r="D131" i="160"/>
  <c r="D132" i="160"/>
  <c r="D133" i="160"/>
  <c r="D134" i="160"/>
  <c r="D135" i="160"/>
  <c r="D136" i="160"/>
  <c r="C137" i="160"/>
  <c r="C127" i="160" s="1"/>
  <c r="D127" i="160" s="1"/>
  <c r="D138" i="160"/>
  <c r="D139" i="160"/>
  <c r="D140" i="160"/>
  <c r="D141" i="160"/>
  <c r="D142" i="160"/>
  <c r="D143" i="160"/>
  <c r="D144" i="160"/>
  <c r="D145" i="160"/>
  <c r="D146" i="160"/>
  <c r="D147" i="160"/>
  <c r="D148" i="160"/>
  <c r="D149" i="160"/>
  <c r="D150" i="160"/>
  <c r="D151" i="160"/>
  <c r="D152" i="160"/>
  <c r="D153" i="160"/>
  <c r="D154" i="160"/>
  <c r="D155" i="160"/>
  <c r="D156" i="160"/>
  <c r="D157" i="160"/>
  <c r="D158" i="160"/>
  <c r="D159" i="160"/>
  <c r="D160" i="160"/>
  <c r="D161" i="160"/>
  <c r="D162" i="160"/>
  <c r="D163" i="160"/>
  <c r="D164" i="160"/>
  <c r="D165" i="160"/>
  <c r="D166" i="160"/>
  <c r="D167" i="160"/>
  <c r="D168" i="160"/>
  <c r="D169" i="160"/>
  <c r="D170" i="160"/>
  <c r="D171" i="160"/>
  <c r="D172" i="160"/>
  <c r="D173" i="160"/>
  <c r="D174" i="160"/>
  <c r="D175" i="160"/>
  <c r="D176" i="160"/>
  <c r="D177" i="160"/>
  <c r="D178" i="160"/>
  <c r="D179" i="160"/>
  <c r="D180" i="160"/>
  <c r="D181" i="160"/>
  <c r="D182" i="160"/>
  <c r="D183" i="160"/>
  <c r="D184" i="160"/>
  <c r="C186" i="160"/>
  <c r="D186" i="160"/>
  <c r="D187" i="160"/>
  <c r="D188" i="160"/>
  <c r="D189" i="160"/>
  <c r="D190" i="160"/>
  <c r="D191" i="160"/>
  <c r="D192" i="160"/>
  <c r="D193" i="160"/>
  <c r="D194" i="160"/>
  <c r="C195" i="160"/>
  <c r="D195" i="160"/>
  <c r="D196" i="160"/>
  <c r="D197" i="160"/>
  <c r="D198" i="160"/>
  <c r="D199" i="160"/>
  <c r="D200" i="160"/>
  <c r="D201" i="160"/>
  <c r="D202" i="160"/>
  <c r="D203" i="160"/>
  <c r="D204" i="160"/>
  <c r="D205" i="160"/>
  <c r="D206" i="160"/>
  <c r="D207" i="160"/>
  <c r="D208" i="160"/>
  <c r="D209" i="160"/>
  <c r="D210" i="160"/>
  <c r="D211" i="160"/>
  <c r="D212" i="160"/>
  <c r="D213" i="160"/>
  <c r="D214" i="160"/>
  <c r="D215" i="160"/>
  <c r="D216" i="160"/>
  <c r="E14" i="159"/>
  <c r="F14" i="159" s="1"/>
  <c r="G14" i="159" s="1"/>
  <c r="C54" i="159"/>
  <c r="D54" i="159"/>
  <c r="E54" i="159"/>
  <c r="C62" i="159"/>
  <c r="D62" i="159"/>
  <c r="E62" i="159"/>
  <c r="D74" i="159"/>
  <c r="E74" i="159"/>
  <c r="C103" i="159"/>
  <c r="E103" i="159"/>
  <c r="F103" i="159"/>
  <c r="G103" i="159"/>
  <c r="D104" i="159"/>
  <c r="D105" i="159"/>
  <c r="D110" i="159"/>
  <c r="D103" i="159" l="1"/>
  <c r="C61" i="162"/>
  <c r="C20" i="163"/>
  <c r="C102" i="162"/>
  <c r="D61" i="162"/>
  <c r="D48" i="162" s="1"/>
  <c r="D135" i="162" s="1"/>
  <c r="D103" i="162"/>
  <c r="C49" i="162"/>
  <c r="C96" i="162"/>
  <c r="C48" i="162" s="1"/>
  <c r="C135" i="162" s="1"/>
  <c r="D49" i="162"/>
  <c r="C58" i="160"/>
  <c r="C99" i="160"/>
  <c r="D99" i="160" s="1"/>
  <c r="C185" i="160"/>
  <c r="D185" i="160" s="1"/>
  <c r="C73" i="160"/>
  <c r="C103" i="162"/>
  <c r="D137" i="160"/>
  <c r="C98" i="160" l="1"/>
  <c r="D98" i="160" s="1"/>
  <c r="E14" i="152"/>
  <c r="F14" i="152" s="1"/>
  <c r="G14" i="152" s="1"/>
  <c r="F36" i="151" l="1"/>
  <c r="F37" i="151"/>
  <c r="F38" i="151"/>
  <c r="F39" i="151"/>
  <c r="F40" i="151"/>
  <c r="F41" i="151"/>
  <c r="F42" i="151"/>
  <c r="F43" i="151"/>
  <c r="F44" i="151"/>
  <c r="F45" i="151"/>
  <c r="F46" i="151"/>
  <c r="F47" i="151"/>
  <c r="C7" i="150"/>
  <c r="C39" i="150" s="1"/>
  <c r="C30" i="150"/>
  <c r="C7" i="149"/>
  <c r="C20" i="149" s="1"/>
  <c r="C15" i="149"/>
  <c r="C28" i="148"/>
  <c r="D28" i="148"/>
  <c r="D43" i="148" s="1"/>
  <c r="C37" i="148"/>
  <c r="C96" i="148"/>
  <c r="C48" i="148" s="1"/>
  <c r="C135" i="148" s="1"/>
  <c r="D96" i="148"/>
  <c r="D48" i="148" s="1"/>
  <c r="D135" i="148" s="1"/>
  <c r="C103" i="148"/>
  <c r="D103" i="148"/>
  <c r="C125" i="148"/>
  <c r="C102" i="148" s="1"/>
  <c r="D125" i="148"/>
  <c r="D102" i="148" s="1"/>
  <c r="D98" i="146"/>
  <c r="D99" i="146"/>
  <c r="D100" i="146"/>
  <c r="D101" i="146"/>
  <c r="D102" i="146"/>
  <c r="D103" i="146"/>
  <c r="D104" i="146"/>
  <c r="D105" i="146"/>
  <c r="D106" i="146"/>
  <c r="D107" i="146"/>
  <c r="D108" i="146"/>
  <c r="D109" i="146"/>
  <c r="D110" i="146"/>
  <c r="D111" i="146"/>
  <c r="D112" i="146"/>
  <c r="D113" i="146"/>
  <c r="D114" i="146"/>
  <c r="D115" i="146"/>
  <c r="D116" i="146"/>
  <c r="D117" i="146"/>
  <c r="D118" i="146"/>
  <c r="D119" i="146"/>
  <c r="D120" i="146"/>
  <c r="D121" i="146"/>
  <c r="D122" i="146"/>
  <c r="D123" i="146"/>
  <c r="D124" i="146"/>
  <c r="D125" i="146"/>
  <c r="D126" i="146"/>
  <c r="D127" i="146"/>
  <c r="D128" i="146"/>
  <c r="D129" i="146"/>
  <c r="D130" i="146"/>
  <c r="D131" i="146"/>
  <c r="D132" i="146"/>
  <c r="D133" i="146"/>
  <c r="D134" i="146"/>
  <c r="D135" i="146"/>
  <c r="D136" i="146"/>
  <c r="D137" i="146"/>
  <c r="D138" i="146"/>
  <c r="D139" i="146"/>
  <c r="D140" i="146"/>
  <c r="D141" i="146"/>
  <c r="D142" i="146"/>
  <c r="D143" i="146"/>
  <c r="D144" i="146"/>
  <c r="D145" i="146"/>
  <c r="D146" i="146"/>
  <c r="D147" i="146"/>
  <c r="D148" i="146"/>
  <c r="D149" i="146"/>
  <c r="D150" i="146"/>
  <c r="D151" i="146"/>
  <c r="D152" i="146"/>
  <c r="D153" i="146"/>
  <c r="D154" i="146"/>
  <c r="D155" i="146"/>
  <c r="D156" i="146"/>
  <c r="D157" i="146"/>
  <c r="D158" i="146"/>
  <c r="D159" i="146"/>
  <c r="D160" i="146"/>
  <c r="D161" i="146"/>
  <c r="D162" i="146"/>
  <c r="D163" i="146"/>
  <c r="D164" i="146"/>
  <c r="D165" i="146"/>
  <c r="D166" i="146"/>
  <c r="D167" i="146"/>
  <c r="D168" i="146"/>
  <c r="D169" i="146"/>
  <c r="D170" i="146"/>
  <c r="D171" i="146"/>
  <c r="D172" i="146"/>
  <c r="D173" i="146"/>
  <c r="D174" i="146"/>
  <c r="D175" i="146"/>
  <c r="D176" i="146"/>
  <c r="D177" i="146"/>
  <c r="D178" i="146"/>
  <c r="D179" i="146"/>
  <c r="D180" i="146"/>
  <c r="D181" i="146"/>
  <c r="D182" i="146"/>
  <c r="D183" i="146"/>
  <c r="D184" i="146"/>
  <c r="D185" i="146"/>
  <c r="D186" i="146"/>
  <c r="D187" i="146"/>
  <c r="D188" i="146"/>
  <c r="D189" i="146"/>
  <c r="D190" i="146"/>
  <c r="D191" i="146"/>
  <c r="D192" i="146"/>
  <c r="D193" i="146"/>
  <c r="D194" i="146"/>
  <c r="D195" i="146"/>
  <c r="D196" i="146"/>
  <c r="D197" i="146"/>
  <c r="D198" i="146"/>
  <c r="D199" i="146"/>
  <c r="D200" i="146"/>
  <c r="D201" i="146"/>
  <c r="D202" i="146"/>
  <c r="D203" i="146"/>
  <c r="D204" i="146"/>
  <c r="D205" i="146"/>
  <c r="D206" i="146"/>
  <c r="D207" i="146"/>
  <c r="D208" i="146"/>
  <c r="D209" i="146"/>
  <c r="D210" i="146"/>
  <c r="D211" i="146"/>
  <c r="D212" i="146"/>
  <c r="D213" i="146"/>
  <c r="D214" i="146"/>
  <c r="D215" i="146"/>
  <c r="D216" i="146"/>
  <c r="E14" i="145"/>
  <c r="F14" i="145" s="1"/>
  <c r="G14" i="145" s="1"/>
  <c r="C43" i="148" l="1"/>
</calcChain>
</file>

<file path=xl/sharedStrings.xml><?xml version="1.0" encoding="utf-8"?>
<sst xmlns="http://schemas.openxmlformats.org/spreadsheetml/2006/main" count="16233" uniqueCount="1965">
  <si>
    <t>Notas de Desglose y Memoria</t>
  </si>
  <si>
    <t>NOTAS</t>
  </si>
  <si>
    <t>DESCRIPCIÓN</t>
  </si>
  <si>
    <t>I. NOTAS DE DESGLOSE:</t>
  </si>
  <si>
    <t>INFORMACION CONTABLE</t>
  </si>
  <si>
    <t>ESF-01</t>
  </si>
  <si>
    <t>FONDOS CON AFECTACIÓN ESPECÍFICA E INVERSIONES FINANCIERAS</t>
  </si>
  <si>
    <t>ESF-02</t>
  </si>
  <si>
    <t>CONTRIBUCIONES POR RECUPERAR</t>
  </si>
  <si>
    <t>ESF-03</t>
  </si>
  <si>
    <t>CONTRIBUCIONES POR RECUPERAR CORTO PLAZO</t>
  </si>
  <si>
    <t>ESF-04</t>
  </si>
  <si>
    <t>BIENES DISPONIBLES PARA SU TRANSFORMACIÓN ESTIMACIONES Y DETERIOROS</t>
  </si>
  <si>
    <t>ESF-05</t>
  </si>
  <si>
    <t>INVENTARIO Y ALMACENES</t>
  </si>
  <si>
    <t>ESF-06</t>
  </si>
  <si>
    <t>FIDEICOMISOS, MANDATOS Y CONTRATOS ANÁLOGOS</t>
  </si>
  <si>
    <t>ESF-07</t>
  </si>
  <si>
    <t>PARTICIPACIONES Y APORTACIONES DE CAPITAL</t>
  </si>
  <si>
    <t>ESF-08</t>
  </si>
  <si>
    <t>BIENES MUEBLES E INMUEBLES</t>
  </si>
  <si>
    <t>ESF-09</t>
  </si>
  <si>
    <t>INTANGIBLES Y DIFERIDOS</t>
  </si>
  <si>
    <t>ESF-10</t>
  </si>
  <si>
    <t>ESTIMACIONES Y DETERIOROS</t>
  </si>
  <si>
    <t>ESF-11</t>
  </si>
  <si>
    <t>OTROS ACTIVOS NO CIRCULANTES</t>
  </si>
  <si>
    <t>ESF-12</t>
  </si>
  <si>
    <t>CUENTAS Y DOCUMENTOS POR PAGAR</t>
  </si>
  <si>
    <t>ESF-13</t>
  </si>
  <si>
    <t>FONDOS Y BIENES DE TERCEROS</t>
  </si>
  <si>
    <t>ESF-14</t>
  </si>
  <si>
    <t>OTROS PASIVOS CIRCULANTES</t>
  </si>
  <si>
    <t>EA-01</t>
  </si>
  <si>
    <t>INGRESOS</t>
  </si>
  <si>
    <t>EA-02</t>
  </si>
  <si>
    <t>OTROS INGRESOS</t>
  </si>
  <si>
    <t>EA-03</t>
  </si>
  <si>
    <t>GASTOS</t>
  </si>
  <si>
    <t>VHP-01</t>
  </si>
  <si>
    <t>PATRIMONIO CONTRIBUIDO</t>
  </si>
  <si>
    <t>VHP-02</t>
  </si>
  <si>
    <t>PATRIMONIO GENERADO</t>
  </si>
  <si>
    <t>EFE-01</t>
  </si>
  <si>
    <t>FLUJO DE EFECTIVO</t>
  </si>
  <si>
    <t>EFE-02</t>
  </si>
  <si>
    <t>ADQ. BIENES MUEBLES E INMUEBLES</t>
  </si>
  <si>
    <t>EFE-03</t>
  </si>
  <si>
    <t>CONCILIACIÓN DEL FLUJO DE EFECTIVO</t>
  </si>
  <si>
    <t>Conciliacion_Ig</t>
  </si>
  <si>
    <t>CONCILIACIÓN ENTRE LOS INGRESOS PRESUPUESTARIOS Y CONTABLES</t>
  </si>
  <si>
    <t>Conciliacion_Eg</t>
  </si>
  <si>
    <t>CONCILIACIÓN ENTRE LOS EGRESOS PRESUPUESTARIOS Y LOS GASTOS CONTABLES</t>
  </si>
  <si>
    <t>II. DE MEMORIA (DE ORDEN):</t>
  </si>
  <si>
    <t>Memoria</t>
  </si>
  <si>
    <t>CONTABLES</t>
  </si>
  <si>
    <t>PRESUPUESTALES</t>
  </si>
  <si>
    <t>DIF</t>
  </si>
  <si>
    <t>Desarrollo Integral de la Familia</t>
  </si>
  <si>
    <t>COMUDE</t>
  </si>
  <si>
    <t>Comisión Municipal del Deporte y Cultura Física</t>
  </si>
  <si>
    <t>SAPAL</t>
  </si>
  <si>
    <t xml:space="preserve">Sistema Municipal de Agua Potable y Alcantarillado </t>
  </si>
  <si>
    <t>IMM</t>
  </si>
  <si>
    <t>Instituto Municipal de la Mujer</t>
  </si>
  <si>
    <t>ZOOLEON</t>
  </si>
  <si>
    <t>Patronato del Parque Zoológico de León</t>
  </si>
  <si>
    <t>FPJ</t>
  </si>
  <si>
    <t>Fideicomiso Promoción Juvenil</t>
  </si>
  <si>
    <t>EXPLORA</t>
  </si>
  <si>
    <t>Patronato de Explora</t>
  </si>
  <si>
    <t>ICL</t>
  </si>
  <si>
    <t>Instituto Cultural de León</t>
  </si>
  <si>
    <t>MC</t>
  </si>
  <si>
    <t>Museo de la Ciudad</t>
  </si>
  <si>
    <t>FERIALEON</t>
  </si>
  <si>
    <t xml:space="preserve">Patronato de la Feria y Parque Ecológico </t>
  </si>
  <si>
    <t>IMPLAN</t>
  </si>
  <si>
    <t xml:space="preserve">Instituto Municipal de Planeación </t>
  </si>
  <si>
    <t>PPM</t>
  </si>
  <si>
    <t>Patronato del Parque Metropolitano</t>
  </si>
  <si>
    <t>IMUVI</t>
  </si>
  <si>
    <t xml:space="preserve">Instituto Municipal de Vivienda </t>
  </si>
  <si>
    <t>BOMBEROS</t>
  </si>
  <si>
    <t>Patronato de Bomberos</t>
  </si>
  <si>
    <t>FCIND</t>
  </si>
  <si>
    <t>Fideicomiso Ciudad Industrial</t>
  </si>
  <si>
    <t>FIDOC</t>
  </si>
  <si>
    <t>Fideicomiso de Obras por Cooperación</t>
  </si>
  <si>
    <t>SIAP</t>
  </si>
  <si>
    <t xml:space="preserve">Sistema Integral de Aseo Público </t>
  </si>
  <si>
    <t>AMSP</t>
  </si>
  <si>
    <t>Academia Metropolitana de Seguridad Pública</t>
  </si>
  <si>
    <t>IMJ</t>
  </si>
  <si>
    <t>Instituto Municipal de la Juventud</t>
  </si>
  <si>
    <t>Ejercicio:</t>
  </si>
  <si>
    <t>Notas de Desglose Estado de Situación Financiera</t>
  </si>
  <si>
    <t>Periodicidad:</t>
  </si>
  <si>
    <t>Corte:</t>
  </si>
  <si>
    <t>Notas</t>
  </si>
  <si>
    <t>ESF-01 FONDOS CON AFECTACIÓN ESPECÍFICA E INVERSIONES FINANCIERAS</t>
  </si>
  <si>
    <t>Cuenta</t>
  </si>
  <si>
    <t>Nombre de la Cuenta</t>
  </si>
  <si>
    <t>Monto</t>
  </si>
  <si>
    <t>Tipo</t>
  </si>
  <si>
    <t>Inversiones Temporales (Hasta 3 meses)</t>
  </si>
  <si>
    <t>Fondos con Afectación Específica</t>
  </si>
  <si>
    <t>Inversiones Financieras de Corto Plazo</t>
  </si>
  <si>
    <t>Inversiones a Largo Plazo</t>
  </si>
  <si>
    <t>ESF-02 CONTRIBUCIONES POR RECUPERAR</t>
  </si>
  <si>
    <t>Factibilidad de Cobro</t>
  </si>
  <si>
    <t>Cuentas por Cobrar a Corto Plazo</t>
  </si>
  <si>
    <t>Ingresos por Recuperar a Corto Plazo</t>
  </si>
  <si>
    <t>ESF-03 CONTRIBUCIONES POR RECUPERAR CORTO PLAZO</t>
  </si>
  <si>
    <t>A 90 Días</t>
  </si>
  <si>
    <t>A 180 Días</t>
  </si>
  <si>
    <t>A 365 Días</t>
  </si>
  <si>
    <t>+ 365 Días</t>
  </si>
  <si>
    <t>Característica</t>
  </si>
  <si>
    <t>Deudores Diversos por Cobrar a Corto Plazo</t>
  </si>
  <si>
    <t>Deudores por Anticipos de la Tesorería a Corto Plazo</t>
  </si>
  <si>
    <t>Préstamos Otorgados a Corto Plazo</t>
  </si>
  <si>
    <t>Otros Derechos a Recibir Efectivo o Equivalentes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</si>
  <si>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</si>
  <si>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</si>
  <si>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</si>
  <si>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</si>
  <si>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</si>
  <si>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ESF-04 BIENES DISPONIBLES PARA SU TRANSFORMACIÓN ESTIMACIONES Y DETERIOROS (INVENTARIOS)</t>
  </si>
  <si>
    <t>Sistema de Costeo</t>
  </si>
  <si>
    <t>Método de Valuación</t>
  </si>
  <si>
    <t>Convencia de la Aplicación</t>
  </si>
  <si>
    <t>Impacto de Información Financiera</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</si>
  <si>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</si>
  <si>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</si>
  <si>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</si>
  <si>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</si>
  <si>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</si>
  <si>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</si>
  <si>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</si>
  <si>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Método</t>
  </si>
  <si>
    <t>Conveniencia de Aplicación</t>
  </si>
  <si>
    <t>Impacto a la informacion financiera por cambios en el metodo</t>
  </si>
  <si>
    <t>Almacenes</t>
  </si>
  <si>
    <t>Almacén de Materiales y Suministros de Consumo</t>
  </si>
  <si>
    <t>ESF-06 FIDEICOMISOS, MANDATOS Y CONTRATOS ANÁLOGOS</t>
  </si>
  <si>
    <t>Fideicomisos, Mandatos y Contratos Análogos</t>
  </si>
  <si>
    <t>ESF-07 PARTICIPACIONES Y APORTACIONES DE CAPITAL</t>
  </si>
  <si>
    <t>Participaciones y Aportaciones de Capital</t>
  </si>
  <si>
    <t>ESF-08 BIENES MUEBLES E INMUEBLES</t>
  </si>
  <si>
    <t>Dep. Gasto</t>
  </si>
  <si>
    <t>Dep. Acumulada</t>
  </si>
  <si>
    <t>Tasas Aplicada</t>
  </si>
  <si>
    <t>Criterios</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</si>
  <si>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</si>
  <si>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</si>
  <si>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</si>
  <si>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</si>
  <si>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</si>
  <si>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</si>
  <si>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</si>
  <si>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</si>
  <si>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</si>
  <si>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</si>
  <si>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</si>
  <si>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</si>
  <si>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</si>
  <si>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</si>
  <si>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</si>
  <si>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</si>
  <si>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</si>
  <si>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ESF-09 INTANGIBLES Y DIFERIDOS</t>
  </si>
  <si>
    <t>Amort. Gasto</t>
  </si>
  <si>
    <t>Amort. Acum</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</si>
  <si>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</si>
  <si>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</si>
  <si>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</si>
  <si>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</si>
  <si>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</si>
  <si>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</si>
  <si>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</si>
  <si>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</si>
  <si>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</si>
  <si>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</si>
  <si>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</si>
  <si>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</si>
  <si>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</si>
  <si>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ESF-10 ESTIMACIONES Y DETERIOROS</t>
  </si>
  <si>
    <t>Criterio</t>
  </si>
  <si>
    <t>Estimación por Pérdida o Deterioro de Activos Circulantes</t>
  </si>
  <si>
    <t>Estimaciones para Cuentas Incobrables por Derechos a Recibir Efectivo o Equivalentes</t>
  </si>
  <si>
    <t>Estimación por Deterioro de Inventarios</t>
  </si>
  <si>
    <t>ESF-11 OTROS ACTIVOS</t>
  </si>
  <si>
    <t>Otros Activos no Circulantes</t>
  </si>
  <si>
    <t>Bienes en Concesión</t>
  </si>
  <si>
    <t>Bienes en Arrendamiento Financiero</t>
  </si>
  <si>
    <t>Bienes en Comodato</t>
  </si>
  <si>
    <t>ESF-12 CUENTAS Y DOCUMENTOS POR PAGAR</t>
  </si>
  <si>
    <t>Más 365 Días</t>
  </si>
  <si>
    <t>Factibilidad de Pago</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</si>
  <si>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</si>
  <si>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</si>
  <si>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</si>
  <si>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</si>
  <si>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</si>
  <si>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</si>
  <si>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</si>
  <si>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</si>
  <si>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</si>
  <si>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</si>
  <si>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</si>
  <si>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</si>
  <si>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</si>
  <si>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</si>
  <si>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ESF-13 FONDOS Y BIENES DE TERCEROS</t>
  </si>
  <si>
    <t>Naturaleza</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</si>
  <si>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</si>
  <si>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</si>
  <si>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</si>
  <si>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</si>
  <si>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</si>
  <si>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</si>
  <si>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</si>
  <si>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</si>
  <si>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</si>
  <si>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</si>
  <si>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</si>
  <si>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</si>
  <si>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</si>
  <si>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</si>
  <si>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ESF-14 OTROS PASIVOS CIRCULANTES</t>
  </si>
  <si>
    <t>Otros Pasivos Diferidos a Corto Plazo</t>
  </si>
  <si>
    <t>Otros Pasivos Circulantes</t>
  </si>
  <si>
    <t>Pasivos Diferidos a Largo Plazo</t>
  </si>
  <si>
    <t>Créditos Diferidos a Largo Plazo</t>
  </si>
  <si>
    <t>Intereses Cobrados por Adelantado a Largo Plazo</t>
  </si>
  <si>
    <t>Otros Pasivos Diferidos a Largo Plazo</t>
  </si>
  <si>
    <t>Bajo protesta de decir verdad declaramos que los Estados Financieros y sus notas, son razonablemente correctos y son responsabilidad del emisor.</t>
  </si>
  <si>
    <t>Construcción en Bienes no Capitalizable</t>
  </si>
  <si>
    <t>Inversión Pública no Capitalizable</t>
  </si>
  <si>
    <t>INVERSIÓN PÚBLICA</t>
  </si>
  <si>
    <t>Otros Gastos Varios</t>
  </si>
  <si>
    <t>Diferencias por Reestructuración de Deuda Pública Negativas</t>
  </si>
  <si>
    <t>Pérdidas por Participación Patrimonial</t>
  </si>
  <si>
    <t>Resultado por Posición Monetaria</t>
  </si>
  <si>
    <t>Diferencias de Cotizaciones Negativas en Valores Negociables</t>
  </si>
  <si>
    <t>Diferencias por Tipo de Cambio Negativas</t>
  </si>
  <si>
    <t>Bonificaciones y Descuentos Otorgados</t>
  </si>
  <si>
    <t>Pérdidas por Responsabilidades</t>
  </si>
  <si>
    <t>Gastos de Ejercicios Anteriores</t>
  </si>
  <si>
    <t>Otros Gastos</t>
  </si>
  <si>
    <t>Aumento por Insuficiencia de Provisiones</t>
  </si>
  <si>
    <t>Aumento por Insuficiencia de Estimaciones por Pérdida o Deterioro u Obsolescencia</t>
  </si>
  <si>
    <t>Disminución de Almacén de Materiales y Suministros de Consumo</t>
  </si>
  <si>
    <t>Disminución de Inventarios de Materias Primas, Materiales y Suministros para Producción</t>
  </si>
  <si>
    <t>Disminución de Inventarios de Mercancías en Proceso de Elaboración</t>
  </si>
  <si>
    <t>Disminución de Inventarios de Mercancías Terminadas</t>
  </si>
  <si>
    <t>Disminución de Inventarios de Mercancías para Venta</t>
  </si>
  <si>
    <t>Disminución de Inventarios</t>
  </si>
  <si>
    <t>Provisiones de Pasivos a Largo Plazo</t>
  </si>
  <si>
    <t>Provisiones de Pasivos a Corto Plazo</t>
  </si>
  <si>
    <t>Provisiones</t>
  </si>
  <si>
    <t>Disminución de Bienes por pérdida, obsolescencia y deterioro</t>
  </si>
  <si>
    <t>Amortización de Activos Intangibles</t>
  </si>
  <si>
    <t>Deterioro de los Activos Biológicos</t>
  </si>
  <si>
    <t>Depreciación de Bienes Muebles</t>
  </si>
  <si>
    <t>Depreciación de Infraestructura</t>
  </si>
  <si>
    <t>Depreciación de Bienes Inmuebles</t>
  </si>
  <si>
    <t>Estimaciones por Pérdida o Deterioro de Activo no Circulante</t>
  </si>
  <si>
    <t>Estimaciones por Pérdida o Deterioro de Activos Circulantes</t>
  </si>
  <si>
    <t>Estimaciones, Depreciaciones, Deterioros, Obsolescencia y Amortizaciones</t>
  </si>
  <si>
    <t>OTROS GASTOS Y PERDIDAS EXTRAORDINARIAS</t>
  </si>
  <si>
    <t>Apoyo Financieros a Ahorradores y Deudores del Sistema Financiero Nacional</t>
  </si>
  <si>
    <t>Apoyos Financieros a Intermediarios</t>
  </si>
  <si>
    <t>Apoyos Financieros</t>
  </si>
  <si>
    <t>Costo por Coberturas</t>
  </si>
  <si>
    <t>Gastos de la Deuda Pública Externa</t>
  </si>
  <si>
    <t>Gastos de la Deuda Pública Interna</t>
  </si>
  <si>
    <t>Gastos de la Deuda Pública</t>
  </si>
  <si>
    <t>Comisiones de la Deuda Pública Externa</t>
  </si>
  <si>
    <t>Comisiones de la Deuda Pública Interna</t>
  </si>
  <si>
    <t>Comisiones de la Deuda Pública</t>
  </si>
  <si>
    <t>Intereses de la Deuda Pública Externa</t>
  </si>
  <si>
    <t>Intereses de la Deuda Pública Interna</t>
  </si>
  <si>
    <t>Intereses de la Deuda Pública</t>
  </si>
  <si>
    <t>INTERESES, COMISIONES Y OTROS GASTOS DE LA DEUDA PUBLICA</t>
  </si>
  <si>
    <t>Convenios de Descentralización y Otros</t>
  </si>
  <si>
    <t>Convenios de Reasignación</t>
  </si>
  <si>
    <t>Convenios</t>
  </si>
  <si>
    <t>Aportaciones de las Entidades Federativas a los Municipios</t>
  </si>
  <si>
    <t>Aportaciones de la Federación a Entidades Federativas y Municipios</t>
  </si>
  <si>
    <t>Aportaciones</t>
  </si>
  <si>
    <t>Participaciones de las Entidades Federativas a los Municipios</t>
  </si>
  <si>
    <t>Participaciones de la Federación a Entidades Federativas y Municipios</t>
  </si>
  <si>
    <t>Participaciones</t>
  </si>
  <si>
    <t>PARTICIPACIONES Y APORTACIONES</t>
  </si>
  <si>
    <t>Transferencias al Sector Privado Externo</t>
  </si>
  <si>
    <t>Transferencias al Exterior a Gobiernos Extranjeros y Organismos Internacionales</t>
  </si>
  <si>
    <t>Transferencias al Exterior</t>
  </si>
  <si>
    <t>Donativos Internacionales</t>
  </si>
  <si>
    <t>Donativos a Fideicomiso, Mandatos y Contratos Análogos Estatales</t>
  </si>
  <si>
    <t>Donativos a Fideicomiso, Mandatos y Contratos Análogos Privados</t>
  </si>
  <si>
    <t>Donativos a Entidades Federativas y Municipios</t>
  </si>
  <si>
    <t>Donativos a Instituciones sin Fines de Lucro</t>
  </si>
  <si>
    <t>Donativos</t>
  </si>
  <si>
    <t>Transferencias por Obligaciones de Ley</t>
  </si>
  <si>
    <t>Transferencias a la Seguridad Social</t>
  </si>
  <si>
    <t>Transferencias a Fideicomisos, Mandatos y Contratos Análogos a Entidades Paraestatales</t>
  </si>
  <si>
    <t>Transferencias a Fideicomisos, Mandatos y Contratos Análogos al Gobierno</t>
  </si>
  <si>
    <t>Transferencias a Fideicomisos, Mandatos y Contratos Análogos</t>
  </si>
  <si>
    <t>Otras Pensiones y Jubilaciones</t>
  </si>
  <si>
    <t>Jubilaciones</t>
  </si>
  <si>
    <t>Pensiones</t>
  </si>
  <si>
    <t>Pensiones y Jubilaciones</t>
  </si>
  <si>
    <t>Ayudas Sociales por Desastres Naturales y Otros Siniestros</t>
  </si>
  <si>
    <t>Ayudas Sociales a Instituciones</t>
  </si>
  <si>
    <t>Becas</t>
  </si>
  <si>
    <t>Ayudas Sociales a Personas</t>
  </si>
  <si>
    <t>Ayudas Sociales</t>
  </si>
  <si>
    <t>Subvenciones</t>
  </si>
  <si>
    <t>Subsidios</t>
  </si>
  <si>
    <t>Subsidios y Subvenciones</t>
  </si>
  <si>
    <t>Transferencias a Entidades Federativas y Municipios</t>
  </si>
  <si>
    <t>Transferencias a Entidades Paraestatales</t>
  </si>
  <si>
    <t>Transferencias al Resto del Sector Público</t>
  </si>
  <si>
    <t>Transferencias Internas al Sector Público</t>
  </si>
  <si>
    <t>Asignaciones al Sector Público</t>
  </si>
  <si>
    <t>Transferencias Internas y Asignaciones al Sector Público</t>
  </si>
  <si>
    <t>TRANSFERENCIAS, ASIGNACIONES, SUBSIDIOS Y OTRAS AYUDAS</t>
  </si>
  <si>
    <t>Otros Servicios Generales</t>
  </si>
  <si>
    <t>Servicios Oficiales</t>
  </si>
  <si>
    <t>Servicios de Traslado y Viáticos</t>
  </si>
  <si>
    <t>Servicios de Comunicación Social y Publicidad</t>
  </si>
  <si>
    <t>Servicios de Instalación, Reparación, Mantenimiento y Conservación</t>
  </si>
  <si>
    <t>Servicios Financieros, Bancarios y Comerciales</t>
  </si>
  <si>
    <t>Servicios Profesionales, Científicos y Técnicos y Otros Servicios</t>
  </si>
  <si>
    <t>Servicios de Arrendamiento</t>
  </si>
  <si>
    <t>Servicios Básicos</t>
  </si>
  <si>
    <t>Servicios Generales</t>
  </si>
  <si>
    <t>Herramientas, Refacciones y Accesorios Menores</t>
  </si>
  <si>
    <t>Materiales y Suministros para Seguridad</t>
  </si>
  <si>
    <t>Vestuario, Blancos, Prendas de Protección y Artículos Deportivos</t>
  </si>
  <si>
    <t>Combustibles, Lubricantes y Aditivos</t>
  </si>
  <si>
    <t>Productos Químicos, Farmacéuticos y de Laboratorio</t>
  </si>
  <si>
    <t>Materiales y Artículos de Construcción y de Reparación</t>
  </si>
  <si>
    <t>Materias Primas y Materiales de Producción y Comercialización</t>
  </si>
  <si>
    <t>Alimentos y Utensilios</t>
  </si>
  <si>
    <t>Materiales de Administración, Emisión de Documentos y Artículos Oficiales</t>
  </si>
  <si>
    <t>Materiales y Suministros</t>
  </si>
  <si>
    <t>Pago de Estímulos a Servidores Públicos</t>
  </si>
  <si>
    <t>Otras Prestaciones Sociales y Económicas</t>
  </si>
  <si>
    <t>Seguridad Social</t>
  </si>
  <si>
    <t>Remuneraciones Adicionales y Especiales</t>
  </si>
  <si>
    <t>Remuneraciones al Personal de Carácter Transitorio</t>
  </si>
  <si>
    <t>Remuneraciones al Personal de Carácter Permanente</t>
  </si>
  <si>
    <t>Servicios Personales</t>
  </si>
  <si>
    <t>GASTOS DE FUNCIONAMIENTO</t>
  </si>
  <si>
    <t>GASTOS Y OTRAS PERDIDAS</t>
  </si>
  <si>
    <t>%</t>
  </si>
  <si>
    <t>ACT-04 GASTOS Y OTRAS PERDIDAS</t>
  </si>
  <si>
    <t>Otros Ingresos y Beneficios Varios</t>
  </si>
  <si>
    <t>Diferencias por Reestructuración de Deuda Pública a Favor</t>
  </si>
  <si>
    <t>Utilidades por Participación Patrimonial</t>
  </si>
  <si>
    <t>Diferencias de Cotizaciones a Favor en Valores Negociables</t>
  </si>
  <si>
    <t>Diferencias por Tipo de Cambio a Favor</t>
  </si>
  <si>
    <t>Bonificaciones y Descuentos Obtenidos</t>
  </si>
  <si>
    <t>Disminución del Exceso de Provisiones</t>
  </si>
  <si>
    <t>Disminución del Exceso de Estimaciones por Pérdida o Deterioro u Obsolescencia</t>
  </si>
  <si>
    <t>Incremento por Variación de Almacén de Materias Primas, Materiales y Suministros de Consumo</t>
  </si>
  <si>
    <t>Incremento por Variación de Inventarios de Materias Primas, Materiales y Suministros para Producción</t>
  </si>
  <si>
    <t>Incremento por Variación de Inventarios de Mercancías en Proceso de Elaboración</t>
  </si>
  <si>
    <t>Incremento por Variación de Inventarios de Mercancías Terminadas</t>
  </si>
  <si>
    <t>Incremento por Variación de Inventarios de Mercancías para Venta</t>
  </si>
  <si>
    <t>Incremento por Variación de Inventarios</t>
  </si>
  <si>
    <t>Otros Ingresos Financieros</t>
  </si>
  <si>
    <t>Intereses Ganados de Títulos, Valores y demás Instrumentos Financieros</t>
  </si>
  <si>
    <t>Ingresos Financieros</t>
  </si>
  <si>
    <t>OTROS INGRESOS Y BENEFICIOS</t>
  </si>
  <si>
    <t>ACT-03 OTROS INGRESOS Y BENEFICIOS</t>
  </si>
  <si>
    <t>Transferencias del Fondo Mexicano del Petróleo para la Estabilización y el Desarrollo</t>
  </si>
  <si>
    <t>Transferencias Internas y Asignaciones del Sector Público</t>
  </si>
  <si>
    <t>Transferencias, Asignaciones, Subsidios y Otras ayudas</t>
  </si>
  <si>
    <t>Fondos Distintos de Aportaciones</t>
  </si>
  <si>
    <t>Incentivos derivados de la Colaboración Fiscal</t>
  </si>
  <si>
    <t>Participaciones, Aportaciones, Convenios, Incentivos Derivados de la Colaboración Fiscal y Fondos Distintos de Aportaciones</t>
  </si>
  <si>
    <t>PARTICIPACIONES, APORTACIONES, CONVENIOS, INCENTIVOS DERIVADOS DE LA COLABORACIÓN FISCAL, FONDOS DISTINTOS DE APORTACIONES, TRANSFERENCIAS, ASIGNACIONES, SUBSIDIOS Y SUBVENCIONES, Y PENSIONES Y JUBILACIONES</t>
  </si>
  <si>
    <t>Característica Significativa</t>
  </si>
  <si>
    <t>ACT-02 PARTICIPACIONES, APORTACIONES, CONVENIOS, INCENTIVOS…</t>
  </si>
  <si>
    <t>Ingresos por Venta de Bienes y Prestación de Servicios de los Poderes Legislativo y Judicial, y de los Órganos Autónomos</t>
  </si>
  <si>
    <t>Ingresos por Venta de Bienes y Prestación de Servicios de Fideicomisos Financieros Públicos con Participación Estatal Mayoritaria</t>
  </si>
  <si>
    <t>Ingresos por Venta de Bienes y Prestación de Servicios de Entidades Paraestatales Empresariales Financieras No Monetarias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</si>
  <si>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</si>
  <si>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No Financieras con Participación Estatal Mayoritaria</t>
  </si>
  <si>
    <t>Ingresos por Venta de Bienes y Prestación de Servicios de Entidades Paraestatales y Fideicomisos No Empresariales y No Financieros</t>
  </si>
  <si>
    <t>Ingresos por Venta de Bienes y Prestación de Servicios de Empresas Productivas del Estado</t>
  </si>
  <si>
    <t>Ingresos por Venta de Bienes y Prestación de Servicios de Instituciones Públicas de Seguridad Social</t>
  </si>
  <si>
    <t>ngresos por Venta de Bienes y Prestación de Servicios</t>
  </si>
  <si>
    <t>Otros Aprovechamientos</t>
  </si>
  <si>
    <t>Accesorios de Aprovechamientos</t>
  </si>
  <si>
    <t>Aprovechamientos no Comprendidos en la Ley de Ingresos Vigente, Causados en Ejercicios Fiscales Anteriores Pendientes de Liquidación o Pago</t>
  </si>
  <si>
    <t>Aprovechamientos Provenientes de Obras Públicas</t>
  </si>
  <si>
    <t>Reintegros</t>
  </si>
  <si>
    <t>Indemnizaciones</t>
  </si>
  <si>
    <t>Multas</t>
  </si>
  <si>
    <t>Incentivos Derivados de la Colaboración Fiscal</t>
  </si>
  <si>
    <t>Aprovechamientos</t>
  </si>
  <si>
    <t>Productos no Comprendidos en la Ley de Ingresos Vigente, Causados en Ejercicios Fiscales Anteriores Pendientes de Liquidación o Pago</t>
  </si>
  <si>
    <t>Productos</t>
  </si>
  <si>
    <t>Otros Derechos</t>
  </si>
  <si>
    <t>Derechos no Comprendidos en la Ley de Ingresos Vigente, Causados en Ejercicios Fiscales Anteriores Pendientes de Liquidación o Pago</t>
  </si>
  <si>
    <t>Accesorios de Derechos</t>
  </si>
  <si>
    <t>Derechos por Prestación de Servicios</t>
  </si>
  <si>
    <t>Derechos por el Uso, Goce, Aprovechamiento o Explotación de Bienes de Dominio Público</t>
  </si>
  <si>
    <t>Derechos</t>
  </si>
  <si>
    <t>Contribuciones de Mejoras no Comprendidas en la Ley de Ingresos Vigente, Causadas en Ejercicios Fiscales Anteriores Pendientes de Liquidación o Pago</t>
  </si>
  <si>
    <t>Contribuciones de Mejoras por Obras Públicas</t>
  </si>
  <si>
    <t>Contribuciones de Mejoras</t>
  </si>
  <si>
    <t>Otras Cuotas y Aportaciones para la Seguridad Social</t>
  </si>
  <si>
    <t>Accesorios de Cuotas y Aportaciones de Seguridad Social</t>
  </si>
  <si>
    <t>Cuotas de Ahorro para el Retiro</t>
  </si>
  <si>
    <t>Cuotas para la Seguridad Social</t>
  </si>
  <si>
    <t>Aportaciones para Fondos de Vivienda</t>
  </si>
  <si>
    <t>Cuotas y Aportaciones de Seguridad Social</t>
  </si>
  <si>
    <t>Otros Impuestos</t>
  </si>
  <si>
    <t>Impuestos no Comprendidos en la Ley de Ingresos Vigente, Causados en Ejercicios Fiscales Anteriores Pendientes de Liquidación o Pago</t>
  </si>
  <si>
    <t>Accesorios de Impuestos</t>
  </si>
  <si>
    <t>Impuestos Ecológicos</t>
  </si>
  <si>
    <t>Impuestos Sobre Nóminas y Asimilables</t>
  </si>
  <si>
    <t>Impuestos al Comercio Exterior</t>
  </si>
  <si>
    <t>Impuestos Sobre la Producción, el Consumo y las Transacciones</t>
  </si>
  <si>
    <t>Impuestos Sobre el Patrimonio</t>
  </si>
  <si>
    <t>Impuestos Sobre los Ingresos</t>
  </si>
  <si>
    <t>Impuestos</t>
  </si>
  <si>
    <t>INGRESOS DE GESTION</t>
  </si>
  <si>
    <t>ACT-01 INGRESOS DE GESTION</t>
  </si>
  <si>
    <t>Notas de Desglose Estado de Actividades</t>
  </si>
  <si>
    <t>Notas de Desglose Estado de Variación en la Hacienda Pública</t>
  </si>
  <si>
    <t>VHP-01 PATRIMONIO CONTRIBUIDO</t>
  </si>
  <si>
    <t>Donaciones de Capital</t>
  </si>
  <si>
    <t>Actualización de la Hacienda Pública/Patrimonio</t>
  </si>
  <si>
    <t>VHP-02 PATRIMONIO GENERADO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</si>
  <si>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</si>
  <si>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</si>
  <si>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</si>
  <si>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</si>
  <si>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</si>
  <si>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</si>
  <si>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</si>
  <si>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</si>
  <si>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</si>
  <si>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</si>
  <si>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</si>
  <si>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</si>
  <si>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</si>
  <si>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</si>
  <si>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</si>
  <si>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Notas de Desglose Estado de Flujos de Efectivo</t>
  </si>
  <si>
    <t>EFE-01 FLUJOS DE EFECTIVO</t>
  </si>
  <si>
    <t>Nombre de la Cuenta / Concepto</t>
  </si>
  <si>
    <t>Efectivo</t>
  </si>
  <si>
    <t>Bancos/Tesorería</t>
  </si>
  <si>
    <t>Bancos/Dependencias y Otros</t>
  </si>
  <si>
    <t>Depósitos de Fondos de Terceros en Garantía y/o Administración</t>
  </si>
  <si>
    <t>Otros Efectivos y Equivalentes</t>
  </si>
  <si>
    <t>Total de Efectivo y Equivalentes</t>
  </si>
  <si>
    <t>EFE-02 ADQ. BIENES MUEBLES E INMUEBLES</t>
  </si>
  <si>
    <t>Pagos</t>
  </si>
  <si>
    <t>Total de Aplicación de efectivo por Actividades de Inversión</t>
  </si>
  <si>
    <t>EFE-03 CONCILIACION DEL FLUJO DE EFECTIVO</t>
  </si>
  <si>
    <t>Resultados del Ejercicio Ahorro/Desahorro</t>
  </si>
  <si>
    <t>(+) Movimientos de partidas (o rubros) que no afectan al efectivo</t>
  </si>
  <si>
    <t>Intereses de la deuda pública</t>
  </si>
  <si>
    <t>Comisiones de la deuda pública</t>
  </si>
  <si>
    <t>Gastos de la deuda pública</t>
  </si>
  <si>
    <t>Costo por coberturas</t>
  </si>
  <si>
    <t>Apoyos financieros</t>
  </si>
  <si>
    <t>Diferencias por Tipo de Cambio Negativas en Efectivo y Equivalentes</t>
  </si>
  <si>
    <t>Incremento en Cuentas por Pagar de Operación</t>
  </si>
  <si>
    <t>Provisiones capítulo 1000</t>
  </si>
  <si>
    <t>Provisiones capítulo 2000</t>
  </si>
  <si>
    <t>Provisiones capítulo 3000</t>
  </si>
  <si>
    <t>Provisiones capítulo 4000</t>
  </si>
  <si>
    <t>Provisiones capítulo 8000</t>
  </si>
  <si>
    <t>(-) Movimientos de partidas (o rubros) que afectan al efectivo</t>
  </si>
  <si>
    <t>Incremento en Cuentas por Cobrar de Operación</t>
  </si>
  <si>
    <t>Ingresos por recuperar CRI 10</t>
  </si>
  <si>
    <t>Ingresos por recuperar CRI 20</t>
  </si>
  <si>
    <t>Ingresos por recuperar CRI 30</t>
  </si>
  <si>
    <t>Ingresos por recuperar CRI 40</t>
  </si>
  <si>
    <t>Ingresos por recuperar CRI 50</t>
  </si>
  <si>
    <t>Ingresos por recuperar CRI 60</t>
  </si>
  <si>
    <t>Cuentas por cobrar CRI 70</t>
  </si>
  <si>
    <t>Cuentas por cobrar CRI 80</t>
  </si>
  <si>
    <t>Cuentas por cobrar CRI 90</t>
  </si>
  <si>
    <t>= Flujos de Efectivo Netos de las Actividades de Operación</t>
  </si>
  <si>
    <t>Conciliación entre los Ingresos Presupuestarios y Contables</t>
  </si>
  <si>
    <t>(Cifras en pesos)</t>
  </si>
  <si>
    <t>1. Total de Ingresos Presupuestarios</t>
  </si>
  <si>
    <t>2. Más Ingresos Contables No Presupuestarios</t>
  </si>
  <si>
    <t>2.1</t>
  </si>
  <si>
    <t>2.2</t>
  </si>
  <si>
    <t>Incremento por Variación de inventarios</t>
  </si>
  <si>
    <t>2.3</t>
  </si>
  <si>
    <t>2.4</t>
  </si>
  <si>
    <t>2.5</t>
  </si>
  <si>
    <t>2.6</t>
  </si>
  <si>
    <t>Otros Ingresos Contables No Presupuestarios</t>
  </si>
  <si>
    <t>3. Menos ingresos presupuestarios no contables</t>
  </si>
  <si>
    <t>Aprovechamientos Patrimoniales</t>
  </si>
  <si>
    <t>Ingresos Derivados de Financiamientos</t>
  </si>
  <si>
    <t>Otros Ingresos Presupuestarios No Contables</t>
  </si>
  <si>
    <t>4. Ingresos Contables (4 = 1 + 2 - 3)</t>
  </si>
  <si>
    <t>4. Total de Gasto Contable (4 = 1 - 2 + 3)</t>
  </si>
  <si>
    <t>Otros Gastos Contables No Presupuestarios</t>
  </si>
  <si>
    <t>3.7</t>
  </si>
  <si>
    <t>3.6</t>
  </si>
  <si>
    <t>Aumento por insuficiencia de Provisiones</t>
  </si>
  <si>
    <t>3.5</t>
  </si>
  <si>
    <t>Aumento por insuficiencia de Estimaciones por Pérdida o Deterioro u Obsolescencia</t>
  </si>
  <si>
    <t>3.4</t>
  </si>
  <si>
    <t>3.3</t>
  </si>
  <si>
    <t>3.2</t>
  </si>
  <si>
    <t>3.1</t>
  </si>
  <si>
    <t>3. Más Gastos Contables No Presupuestarios</t>
  </si>
  <si>
    <t>Otros Egresos Presupuestarios No Contables</t>
  </si>
  <si>
    <t>2.21</t>
  </si>
  <si>
    <t>Adeudos de Ejercicios Fiscales Anteriores (ADEFAS)</t>
  </si>
  <si>
    <t>2.20</t>
  </si>
  <si>
    <t>Amortización de la Deuda Pública</t>
  </si>
  <si>
    <t>2.19</t>
  </si>
  <si>
    <t>Provisiones para Contingencias y Otras Erogaciones Especiales</t>
  </si>
  <si>
    <t>2.18</t>
  </si>
  <si>
    <t>Inversiones en Fideicomisos, Mandatos y Otros Análogos</t>
  </si>
  <si>
    <t>2.17</t>
  </si>
  <si>
    <t>Concesión de Préstamos</t>
  </si>
  <si>
    <t>2.16</t>
  </si>
  <si>
    <t>Compra de Títulos y Valores</t>
  </si>
  <si>
    <t>2.15</t>
  </si>
  <si>
    <t>Acciones y Participaciones de Capital</t>
  </si>
  <si>
    <t>2.14</t>
  </si>
  <si>
    <t>Obra Pública en Bienes Propios</t>
  </si>
  <si>
    <t>2.13</t>
  </si>
  <si>
    <t>Obra Pública en Bienes de Dominio Público</t>
  </si>
  <si>
    <t>2.12</t>
  </si>
  <si>
    <t>2.11</t>
  </si>
  <si>
    <t>Bienes Inmuebles</t>
  </si>
  <si>
    <t>2.10</t>
  </si>
  <si>
    <t>2. Menos Egresos Presupuestarios No Contables</t>
  </si>
  <si>
    <t>1. Total de Egresos Presupuestarios</t>
  </si>
  <si>
    <t>Conciliación entre los Egresos Presupuestarios y los Gastos Contables</t>
  </si>
  <si>
    <t>Presupuesto de Egresos Pagado</t>
  </si>
  <si>
    <t>Presupuesto de Egresos Ejercido</t>
  </si>
  <si>
    <t>Presupuesto de Egresos Devengado</t>
  </si>
  <si>
    <t>Presupuesto de Egresos Comprometido</t>
  </si>
  <si>
    <t>Modificaciones al Presupuesto de Egresos Aprobado</t>
  </si>
  <si>
    <t>Presupuesto de Egresos por Ejercer</t>
  </si>
  <si>
    <t>Presupuesto de Egresos Aprobado</t>
  </si>
  <si>
    <t>Ley de Ingresos Recaudada</t>
  </si>
  <si>
    <t>Ley de Ingresos Devengada</t>
  </si>
  <si>
    <t>Modificaciones a la Ley de Ingresos Estimada</t>
  </si>
  <si>
    <t>Ley de Ingresos por Ejecutar</t>
  </si>
  <si>
    <t>Ley de Ingresos Estimada</t>
  </si>
  <si>
    <t>CUENTAS DE ORDEN PRESUPUESTARIAS</t>
  </si>
  <si>
    <t>Contrato de Comodato por Bienes</t>
  </si>
  <si>
    <t>Bienes Bajo Contrato en Comodato</t>
  </si>
  <si>
    <t>Contrato de Concesión por Bienes</t>
  </si>
  <si>
    <t>Bienes Bajo Contrato en Concesión</t>
  </si>
  <si>
    <t>Inversión Pública Contratada Mediante Proyectos para Prestación de Servicios (PPS) y Similares</t>
  </si>
  <si>
    <t>Contratos para Inversión Mediante Proyectos para Prestación de Servicios (PPS) y Similares</t>
  </si>
  <si>
    <t>Resolución de Demandas en Proceso Judicial</t>
  </si>
  <si>
    <t>Demandas Judicial en Proceso de Resolución</t>
  </si>
  <si>
    <t>Fianzas Otorgadas del Gobierno para Respaldar Obligaciones no Fiscales</t>
  </si>
  <si>
    <t>Fianzas Otorgadas para Respaldar Obligaciones no Fiscales del Gobierno</t>
  </si>
  <si>
    <t>Fianzas y Garantías Recibidas</t>
  </si>
  <si>
    <t>Fianzas y Garantías Recibidas por Deudas a Cobrar</t>
  </si>
  <si>
    <t>Avales Firmados</t>
  </si>
  <si>
    <t>Avales Autorizados</t>
  </si>
  <si>
    <t>Contratos de Préstamos y Otras Obligaciones de la Deuda Pública Interna y Externa</t>
  </si>
  <si>
    <t>Suscripción de Contratos de Préstamos y Otras Obligaciones de la Deuda Pública Externa</t>
  </si>
  <si>
    <t>Suscripción de Contratos de Préstamos y Otras Obligaciones de la Deuda Pública Interna</t>
  </si>
  <si>
    <t>Emisiones Autorizadas de la Deuda Pública Interna y Externa</t>
  </si>
  <si>
    <t>Autorización para la Emisión de Bonos, Títulos y Valores de la Deuda Pública Externa</t>
  </si>
  <si>
    <t>Autorización para la Emisión de Bonos, Títulos y Valores de la Deuda Pública Interna</t>
  </si>
  <si>
    <t>Garantía de Créditos Recibidos de los Formadores de Mercado</t>
  </si>
  <si>
    <t>Instrumentos de Crédito Recibidos en Garantía de los Formadores de Mercado</t>
  </si>
  <si>
    <t>Préstamo de Instrumentos de Crédito a Formadores de Mercado y su Garantía</t>
  </si>
  <si>
    <t>Instrumentos de Crédito Prestados a Formadores de Mercado</t>
  </si>
  <si>
    <t>Custodia de Valores</t>
  </si>
  <si>
    <t>Valores en Custodia</t>
  </si>
  <si>
    <t>CUENTAS DE ORDEN CONTABLES</t>
  </si>
  <si>
    <t>Tipo de Contrato</t>
  </si>
  <si>
    <t>Vencimiento</t>
  </si>
  <si>
    <t>Tasa</t>
  </si>
  <si>
    <t>Saldo Final</t>
  </si>
  <si>
    <t>Abonos del Período</t>
  </si>
  <si>
    <t>Cargos del Período</t>
  </si>
  <si>
    <t>Saldo Inicial</t>
  </si>
  <si>
    <t>Concepto</t>
  </si>
  <si>
    <t>Notas de Memoria</t>
  </si>
  <si>
    <t>Anual</t>
  </si>
  <si>
    <t>COMISION MUNICIPAL DE CULTURA FISICA Y DEPORTE DE LEON GUANAJUATO</t>
  </si>
  <si>
    <t>20XN</t>
  </si>
  <si>
    <t>20XN-1</t>
  </si>
  <si>
    <t>Adquisición</t>
  </si>
  <si>
    <t>PROMEDIO</t>
  </si>
  <si>
    <t>LÍNEA RECTA</t>
  </si>
  <si>
    <t>5% ANUAL</t>
  </si>
  <si>
    <t>REGISTRO MENSUAL</t>
  </si>
  <si>
    <t>10% Y 33.33%</t>
  </si>
  <si>
    <t>25% ANUAL</t>
  </si>
  <si>
    <t>10% Y 8%</t>
  </si>
  <si>
    <t>REGISTRO MENSUAL POR VIGENCIA</t>
  </si>
  <si>
    <t>CUENTAS CON VENCIMIENTO DE 24 MESES O MAS</t>
  </si>
  <si>
    <t>2% SOBRE EL INVENTARIO AL CIERRE DEL EJERCICIO</t>
  </si>
  <si>
    <t/>
  </si>
  <si>
    <t>Depreciación</t>
  </si>
  <si>
    <t>Energía eléctrica para operación</t>
  </si>
  <si>
    <t>Trimestral</t>
  </si>
  <si>
    <t>INSTITUTO MUNICIPAL DE LAS MUJERES</t>
  </si>
  <si>
    <t xml:space="preserve"> </t>
  </si>
  <si>
    <t>UNITARIO</t>
  </si>
  <si>
    <t>COSTO DE ADQUISICÓN</t>
  </si>
  <si>
    <t>PEPS</t>
  </si>
  <si>
    <t>NADA QUE MANIFESTAR</t>
  </si>
  <si>
    <t>TIIE</t>
  </si>
  <si>
    <t>Correspondiente del 01 de Enero al 31 de Diciembre</t>
  </si>
  <si>
    <t>11221-0000-0010-0002</t>
  </si>
  <si>
    <t>VIGENTE</t>
  </si>
  <si>
    <t>11221-0000-0010-0012</t>
  </si>
  <si>
    <t>11221-0000-0010-0014</t>
  </si>
  <si>
    <t>FORUM CULTURAL GUANAJUATO</t>
  </si>
  <si>
    <t>11221-0000-0010-0013</t>
  </si>
  <si>
    <t>MUNICIPIO DE LEON</t>
  </si>
  <si>
    <t>11221-0000-0010-0021</t>
  </si>
  <si>
    <t>UNIVERSIDAD DE GUANAJUATO</t>
  </si>
  <si>
    <t>11221-0000-0010-0042</t>
  </si>
  <si>
    <t>GAYTAN AGUIÑAGA IRMA</t>
  </si>
  <si>
    <t>11221-0000-0010-0092</t>
  </si>
  <si>
    <t>11249-0000-0001-0001</t>
  </si>
  <si>
    <t>POR ACREEDITAR</t>
  </si>
  <si>
    <t>11249-0000-0001-0003</t>
  </si>
  <si>
    <t>IVA ACREDITABLE PENDIENTE DE PAGO</t>
  </si>
  <si>
    <t>11231-0000-0001-0017</t>
  </si>
  <si>
    <t>PEREZ CORDERO LAURA</t>
  </si>
  <si>
    <t>Se realizará acciones correspondiente para su recuperación.</t>
  </si>
  <si>
    <t>11231-0000-0002-0024</t>
  </si>
  <si>
    <t>ISAIAS ALVAREZ MARICHEZ</t>
  </si>
  <si>
    <t>Gasto por Comprobar</t>
  </si>
  <si>
    <t>RAMIREZ GONZALEZ LEONARDO</t>
  </si>
  <si>
    <t>11231-0000-0002-0052</t>
  </si>
  <si>
    <t>MARTINEZ JUAREZ HUGO ENRIQUE</t>
  </si>
  <si>
    <t>11231-0000-0002-0059</t>
  </si>
  <si>
    <t>PONCE DURAN MONICA GUADALUPE</t>
  </si>
  <si>
    <t>11231-0000-0002-0076</t>
  </si>
  <si>
    <t>ALVEAR GARCIA JOSÉ ANTONIO</t>
  </si>
  <si>
    <t>PEREZ MORENO JAVIER IGNACIO</t>
  </si>
  <si>
    <t>11231-0000-0002-0082</t>
  </si>
  <si>
    <t>ALVAREZ MARICHEZ ISAIAS</t>
  </si>
  <si>
    <t>11231-0000-0002-0089</t>
  </si>
  <si>
    <t>GUTIERREZ AYALA LIZBETH FLORENTINA</t>
  </si>
  <si>
    <t>11231-0000-0002-0094</t>
  </si>
  <si>
    <t>PEREZ FLORES TANIA</t>
  </si>
  <si>
    <t>11231-0000-0003-0016</t>
  </si>
  <si>
    <t>HERNANDEZ FELIPE DE JESUS</t>
  </si>
  <si>
    <t>Descuento de anticipo via nomina</t>
  </si>
  <si>
    <t>11231-0000-0003-0019</t>
  </si>
  <si>
    <t>11231-0000-0003-0046</t>
  </si>
  <si>
    <t>GONZALEZ BARROSO ALFREDO</t>
  </si>
  <si>
    <t>11231-0000-0003-0073</t>
  </si>
  <si>
    <t>PORRAS JUAREZ FRANCISCO JAVIER</t>
  </si>
  <si>
    <t>11231-0000-0003-0098</t>
  </si>
  <si>
    <t>VALADEZ CAMARENA JOSE FERNANDO</t>
  </si>
  <si>
    <t>11231-0000-0003-0099</t>
  </si>
  <si>
    <t>PANTOJA BUSTAMANTE GUILLERMO TADEO</t>
  </si>
  <si>
    <t>11231-0000-0003-0100</t>
  </si>
  <si>
    <t>PONCE MONTERO RODOLFO</t>
  </si>
  <si>
    <t>11231-0000-0003-0103</t>
  </si>
  <si>
    <t>MANRIQUE CANDELAS MA TRINIDA</t>
  </si>
  <si>
    <t>11231-0000-0003-0104</t>
  </si>
  <si>
    <t>SALCEDO RICARDO</t>
  </si>
  <si>
    <t>11231-0000-0003-0107</t>
  </si>
  <si>
    <t>KEYS SANCHEZ EDUARDO</t>
  </si>
  <si>
    <t>11231-0000-0003-0115</t>
  </si>
  <si>
    <t>GARCIA COSTALES MARIA</t>
  </si>
  <si>
    <t>11231-0000-0003-0136</t>
  </si>
  <si>
    <t>BARCENAS PARRA MIGUEL</t>
  </si>
  <si>
    <t>11231-0000-0003-0137</t>
  </si>
  <si>
    <t>LUGO LOPEZ ISRAEL ANDRES</t>
  </si>
  <si>
    <t>11231-0000-0003-0138</t>
  </si>
  <si>
    <t>MARTINEZ TOVAR MARIA DOLORES</t>
  </si>
  <si>
    <t>11231-0000-0003-0156</t>
  </si>
  <si>
    <t>BARAJAS HERNANDEZ CHRISTIAN</t>
  </si>
  <si>
    <t>11231-0000-0003-0157</t>
  </si>
  <si>
    <t>ALCOCER PULIDO IGNACIO</t>
  </si>
  <si>
    <t>11231-0000-0003-0158</t>
  </si>
  <si>
    <t>CARRILLO CALDERON IRIS</t>
  </si>
  <si>
    <t>11231-0000-0003-0159</t>
  </si>
  <si>
    <t>GUTIERREZ VAZQUEZ JOSE LUIS</t>
  </si>
  <si>
    <t>11231-0000-0003-0160</t>
  </si>
  <si>
    <t>SAUCEDO VALADEZ LUIS GERONIMO</t>
  </si>
  <si>
    <t>11231-0000-0003-0161</t>
  </si>
  <si>
    <t>JAIMES JURADO ESTEBAN</t>
  </si>
  <si>
    <t>11231-0000-0003-0162</t>
  </si>
  <si>
    <t>ALCARAZ CASTRO JORGE BRAULIO DE JESUS</t>
  </si>
  <si>
    <t>11231-0000-0003-0163</t>
  </si>
  <si>
    <t>SMITH VELAZQUEZ JAQUELINE</t>
  </si>
  <si>
    <t>11231-0000-0003-0164</t>
  </si>
  <si>
    <t>GUTIERREZ HERRERA MABEL GISELA</t>
  </si>
  <si>
    <t>11231-0000-0003-0165</t>
  </si>
  <si>
    <t>HERNANDEZ GONZALEZ CARLOS ANTONIO</t>
  </si>
  <si>
    <t>11231-0000-0003-0166</t>
  </si>
  <si>
    <t>PARAMO LOPEZ ADELA PALMIRA</t>
  </si>
  <si>
    <t>11231-0000-0003-0181</t>
  </si>
  <si>
    <t>ROMO GONZALEZ LAURA MARCELA</t>
  </si>
  <si>
    <t>11231-0000-0003-0196</t>
  </si>
  <si>
    <t>NEGRETE ALVAREZ OSCAR ARTURO</t>
  </si>
  <si>
    <t>11231-0000-0003-0199</t>
  </si>
  <si>
    <t>CRUZ NUÑEZ CARLOS</t>
  </si>
  <si>
    <t>11231-0000-0003-0200</t>
  </si>
  <si>
    <t>DE ANDA ALVAREZ NICOLAS</t>
  </si>
  <si>
    <t>11231-0000-0003-0201</t>
  </si>
  <si>
    <t>GONZALEZ GARCIA JONATHAN JOSAFAT</t>
  </si>
  <si>
    <t>11231-0000-0003-0202</t>
  </si>
  <si>
    <t>LOFARO FUENTES AMALFI NILLILIA</t>
  </si>
  <si>
    <t>11231-0000-0003-0203</t>
  </si>
  <si>
    <t>MEDINA REGALADO ARANTXA CARRE</t>
  </si>
  <si>
    <t>11231-0000-0003-0205</t>
  </si>
  <si>
    <t>HERNANDEZ GOMEZ MA. DEL ROCIO</t>
  </si>
  <si>
    <t>11231-0000-0003-0206</t>
  </si>
  <si>
    <t>MARTINEZ HERMENEGILDO JOSE ANTONIO</t>
  </si>
  <si>
    <t>11231-0000-0003-0207</t>
  </si>
  <si>
    <t>SERNA GUERRERO MA. GUADALUPE</t>
  </si>
  <si>
    <t>SANCHEZ GONZALEZ MARIA DEL SOL</t>
  </si>
  <si>
    <t>11231-0000-0003-0232</t>
  </si>
  <si>
    <t>MACIAS GONZALEZ OFELIA</t>
  </si>
  <si>
    <t>11231-0000-0003-0239</t>
  </si>
  <si>
    <t>HERNANDEZ RODRIGUEZ EDUARDO</t>
  </si>
  <si>
    <t>11231-0000-0003-0242</t>
  </si>
  <si>
    <t>ALVAREZ MARICHES ISAIAS</t>
  </si>
  <si>
    <t>11231-0000-0003-0243</t>
  </si>
  <si>
    <t>ALVAREZ AKIL JUAN PABLO</t>
  </si>
  <si>
    <t>11231-0000-0003-0244</t>
  </si>
  <si>
    <t>LARA MARTINEZ MA ASUNCION</t>
  </si>
  <si>
    <t>MEZA MADRIGAL MARIANA</t>
  </si>
  <si>
    <t>11231-0000-0003-0255</t>
  </si>
  <si>
    <t>CORNEJO LOSADA FRANCISCO GERARDO</t>
  </si>
  <si>
    <t>11231-0000-0003-0256</t>
  </si>
  <si>
    <t>MENDOZA RAMOS CARLOS ALEJANDRO</t>
  </si>
  <si>
    <t>11231-0000-0003-0278</t>
  </si>
  <si>
    <t>VERA CORTES JOSE ANDRES</t>
  </si>
  <si>
    <t>11231-0000-0003-0280</t>
  </si>
  <si>
    <t>TORRES LOZANO JUAN GERARDO</t>
  </si>
  <si>
    <t>11231-0000-0003-0292</t>
  </si>
  <si>
    <t>LARA HIGUERA ROCIO MARGARITA</t>
  </si>
  <si>
    <t>11231-0000-0003-0305</t>
  </si>
  <si>
    <t>GARZA VILLANUEVA JULIO CESAR</t>
  </si>
  <si>
    <t>11231-0000-0003-0311</t>
  </si>
  <si>
    <t>ESPARZA ZAVALA KARINA</t>
  </si>
  <si>
    <t>11310-0000-0001-0008</t>
  </si>
  <si>
    <t>TELEFONOS DE MEXICO</t>
  </si>
  <si>
    <t>Por Recuperar</t>
  </si>
  <si>
    <t>11310-0000-0001-0010</t>
  </si>
  <si>
    <t>PADILLA HNOS IMPRSORA</t>
  </si>
  <si>
    <t>11310-0000-0001-0017</t>
  </si>
  <si>
    <t>GRUPO TURISTICO DEL CENTRO OCC</t>
  </si>
  <si>
    <t>11310-0000-0001-0037</t>
  </si>
  <si>
    <t>HOTELES MODERNOS SA DE CV</t>
  </si>
  <si>
    <t>11310-0000-0001-0043</t>
  </si>
  <si>
    <t>RAMIREZ CISNEROS JUAN MANUEL</t>
  </si>
  <si>
    <t>11310-0000-0001-0045</t>
  </si>
  <si>
    <t>LEON OFICINA DE CONVENCIONES Y VISITANTE</t>
  </si>
  <si>
    <t>11310-0000-0001-0047</t>
  </si>
  <si>
    <t>OSORNIO CUADROS ARTURO</t>
  </si>
  <si>
    <t>11310-0000-0001-0061</t>
  </si>
  <si>
    <t>11310-0000-0001-0066</t>
  </si>
  <si>
    <t>GONZALEZ GALAN ARMANDO ANTONIO</t>
  </si>
  <si>
    <t>11310-0000-0001-0071</t>
  </si>
  <si>
    <t>SEGUROS EL POTOSI SA DE CV</t>
  </si>
  <si>
    <t>11310-0000-0001-0073</t>
  </si>
  <si>
    <t>RUJONA SA DE CV</t>
  </si>
  <si>
    <t>11310-0000-0001-0074</t>
  </si>
  <si>
    <t>MARTINEZ TORRES CARLOS ADOLFO</t>
  </si>
  <si>
    <t>11310-0000-0001-0078</t>
  </si>
  <si>
    <t>TRUJILLO LEMUS CESAR</t>
  </si>
  <si>
    <t>11310-0000-0001-0080</t>
  </si>
  <si>
    <t>TOLEDO MUÑOZ EDUARDO</t>
  </si>
  <si>
    <t>11310-0000-0001-0081</t>
  </si>
  <si>
    <t>JIMENEZ ROSAS PEDRO</t>
  </si>
  <si>
    <t>11310-0000-0001-0085</t>
  </si>
  <si>
    <t>11310-0000-0001-0086</t>
  </si>
  <si>
    <t>ARENAS MENA ALEJANDRO</t>
  </si>
  <si>
    <t>11310-0000-0001-0087</t>
  </si>
  <si>
    <t>GRUPO CODIGO</t>
  </si>
  <si>
    <t>11310-0000-0001-0088</t>
  </si>
  <si>
    <t>GODINEZ VILLANUEVA ABRAHAM</t>
  </si>
  <si>
    <t>11310-0000-0001-0090</t>
  </si>
  <si>
    <t>TS GLOBAL SOLUTION  SA DE CV</t>
  </si>
  <si>
    <t>11310-0000-0001-0091</t>
  </si>
  <si>
    <t>GASCA MACIAS KARLA EVELIA</t>
  </si>
  <si>
    <t>11310-0000-0001-0093</t>
  </si>
  <si>
    <t>GONZALEZ MONTUY JOSE LUIS</t>
  </si>
  <si>
    <t>11310-0000-0001-0094</t>
  </si>
  <si>
    <t>11310-0000-0001-0095</t>
  </si>
  <si>
    <t>RIVERA VARGAS DAVID ANGEL</t>
  </si>
  <si>
    <t>11310-0000-0001-0097</t>
  </si>
  <si>
    <t>CHAVEZ MONTOYA TERESA</t>
  </si>
  <si>
    <t>11310-0000-0001-0098</t>
  </si>
  <si>
    <t>RODRIGUEZ MACIAS ITZEL</t>
  </si>
  <si>
    <t>11310-0000-0001-0099</t>
  </si>
  <si>
    <t>PUBLICIDAD EFECTIVA DE LEON SA DE CV</t>
  </si>
  <si>
    <t>11310-0000-0001-0103</t>
  </si>
  <si>
    <t>CARDENAS CASTRO CARLOS ALBERTO</t>
  </si>
  <si>
    <t>11310-0000-0001-0104</t>
  </si>
  <si>
    <t>BODEGA DE VIDRIOS Y CRISTALES DE LEON</t>
  </si>
  <si>
    <t>11310-0000-0001-0106</t>
  </si>
  <si>
    <t>OXXO EXPRESS SA DE CV</t>
  </si>
  <si>
    <t>11310-0000-0001-0110</t>
  </si>
  <si>
    <t>SERVICIOS CORPORATIVOS BROWS</t>
  </si>
  <si>
    <t>11310-0000-0001-0115</t>
  </si>
  <si>
    <t>MENDEZ GARCIA EDITH DEL ROSARIO</t>
  </si>
  <si>
    <t>11310-0000-0001-0117</t>
  </si>
  <si>
    <t>LUCA SILVIU CRISTIAN</t>
  </si>
  <si>
    <t>11310-0000-0001-0118</t>
  </si>
  <si>
    <t>SEARS OPERADORA MEXICO</t>
  </si>
  <si>
    <t>11310-0000-0001-0122</t>
  </si>
  <si>
    <t>COMISION FEDERAL DE ELECTRICIDAD</t>
  </si>
  <si>
    <t>11310-0000-0001-0125</t>
  </si>
  <si>
    <t>TORRES DIAZ ULISES ABRAHAM</t>
  </si>
  <si>
    <t>11310-0000-0001-0126</t>
  </si>
  <si>
    <t>MENDEZ AGUAYO MARIA FERNANDA</t>
  </si>
  <si>
    <t>11310-0000-0001-0128</t>
  </si>
  <si>
    <t>GECTECH DE MEXICO SA DE CV</t>
  </si>
  <si>
    <t>11310-0000-0001-0131</t>
  </si>
  <si>
    <t>QUALITAS COMPAÑIA DE SEGUROS SA DE CV</t>
  </si>
  <si>
    <t>11310-0000-0001-0132</t>
  </si>
  <si>
    <t>PROMOTORA DE HOTELES IMPERIAL SA DE CV</t>
  </si>
  <si>
    <t>11310-0000-0001-0135</t>
  </si>
  <si>
    <t>BERNAL PADILLA MAYRA VANESSA</t>
  </si>
  <si>
    <t>11310-0000-0001-0136</t>
  </si>
  <si>
    <t>HOTEL LAS HADAS RESORTS SA DE CV</t>
  </si>
  <si>
    <t>11310-0000-0001-0141</t>
  </si>
  <si>
    <t>GONZALEZ JAUREGUI JOSE LIBRADO</t>
  </si>
  <si>
    <t>11310-0000-0001-0143</t>
  </si>
  <si>
    <t>AUTOS PULLMAN SA DE CV</t>
  </si>
  <si>
    <t>11310-0000-0001-0146</t>
  </si>
  <si>
    <t>EDITORIAL MARTINICA SA DECV</t>
  </si>
  <si>
    <t>11310-0000-0001-0149</t>
  </si>
  <si>
    <t>PLANMEDIOS Y PRODUCCIONES SA DE CV</t>
  </si>
  <si>
    <t>11310-0000-0001-0156</t>
  </si>
  <si>
    <t>PONTEVEDRA HOTELERA SA DE CV</t>
  </si>
  <si>
    <t>11310-0000-0001-0175</t>
  </si>
  <si>
    <t>LOPEZ LOPEZ CHRISTIAN JESUS</t>
  </si>
  <si>
    <t>11310-0000-0001-0176</t>
  </si>
  <si>
    <t>JAUREGUI MUÑOZ JORGE ARTURO</t>
  </si>
  <si>
    <t>11310-0000-0001-0177</t>
  </si>
  <si>
    <t>OLVERA MORENO DAVID</t>
  </si>
  <si>
    <t>11310-0000-0001-0178</t>
  </si>
  <si>
    <t>PUIG DOMENE IVAN</t>
  </si>
  <si>
    <t>LINEA RECTA</t>
  </si>
  <si>
    <t>10% Y 30% EQUIPO DE COMPUTO</t>
  </si>
  <si>
    <t>MENSUAL</t>
  </si>
  <si>
    <t>12510-5911-0000-0000</t>
  </si>
  <si>
    <t>SOFTWARE</t>
  </si>
  <si>
    <t>12731-0000-0001-0000</t>
  </si>
  <si>
    <t>COMUNICACIONES NEXTEL DE MEXICO</t>
  </si>
  <si>
    <t>12731-0000-0002-0000</t>
  </si>
  <si>
    <t>COMISION FEDERAL DE ELCTRICIDAD</t>
  </si>
  <si>
    <t>SE REALIZARA PAGO</t>
  </si>
  <si>
    <t>21111-0000-0003-0008</t>
  </si>
  <si>
    <t>ROJAS CAMACHO ULISES ALEJANDRO</t>
  </si>
  <si>
    <t>21121-0000-0002-0080</t>
  </si>
  <si>
    <t>HOTELES MODERNOS</t>
  </si>
  <si>
    <t>21121-0000-0002-0130</t>
  </si>
  <si>
    <t>21121-0000-0002-0223</t>
  </si>
  <si>
    <t>GRUPO NACIONAL PROVINCIAL SAB</t>
  </si>
  <si>
    <t>21121-0000-0002-0259</t>
  </si>
  <si>
    <t>CAMARENA MARQUEZ JAIME HUMBERTO</t>
  </si>
  <si>
    <t>21121-0000-0002-0338</t>
  </si>
  <si>
    <t>TINOCO GARCIA PAOLA</t>
  </si>
  <si>
    <t>21121-0000-0002-0349</t>
  </si>
  <si>
    <t>MENCHACA FERNANDEZ LUIS ALBERTO</t>
  </si>
  <si>
    <t>21121-0000-0002-0392</t>
  </si>
  <si>
    <t>21121-0000-0002-0428</t>
  </si>
  <si>
    <t>VAZQUEZ ZUÑIGA OSCAR ULISES</t>
  </si>
  <si>
    <t>21121-0000-0002-0456</t>
  </si>
  <si>
    <t>EOS SOLUCIONES S DE RL DE CV</t>
  </si>
  <si>
    <t>21121-0000-0002-0476</t>
  </si>
  <si>
    <t>AGUILAR JIMENEZ ERIK ALEJANDRO</t>
  </si>
  <si>
    <t>21121-0000-0002-0487</t>
  </si>
  <si>
    <t>CABRERA REYES ALICIA</t>
  </si>
  <si>
    <t>21121-0000-0002-0528</t>
  </si>
  <si>
    <t>ALCANTAR ALONSO MAURICIO ALEJANDRO</t>
  </si>
  <si>
    <t>21121-0000-0002-0538</t>
  </si>
  <si>
    <t>21121-0000-0002-0555</t>
  </si>
  <si>
    <t>LOPEZ GARCIA MARIA ELBA</t>
  </si>
  <si>
    <t>21121-0000-0002-0562</t>
  </si>
  <si>
    <t>SILVIU LUCA CRISTIAN</t>
  </si>
  <si>
    <t>21121-0000-0002-0609</t>
  </si>
  <si>
    <t>EVOLUTION SYSTEM SA DE CV</t>
  </si>
  <si>
    <t>21121-0000-0002-0615</t>
  </si>
  <si>
    <t>PEGASO PCS SA DE CV</t>
  </si>
  <si>
    <t>21121-0000-0002-0618</t>
  </si>
  <si>
    <t>RUBIO HERNANDEZ BEATRIZ AURORA</t>
  </si>
  <si>
    <t>21121-0000-0002-0619</t>
  </si>
  <si>
    <t>GUERRERO SALDAÑA JOSE ALEJANDRO</t>
  </si>
  <si>
    <t>21121-0000-0002-0622</t>
  </si>
  <si>
    <t>GARCIA BELMONTE JOSE GUADALUPE</t>
  </si>
  <si>
    <t>21121-0000-0002-0628</t>
  </si>
  <si>
    <t>MAQUINAS REFACCIONES Y SERVICIOS SA DE C</t>
  </si>
  <si>
    <t>21121-0000-0002-0630</t>
  </si>
  <si>
    <t>MERINO LUBETZKY ALONSO</t>
  </si>
  <si>
    <t>21121-0000-0002-0633</t>
  </si>
  <si>
    <t>DIAZ CUESTA GUILLERMO</t>
  </si>
  <si>
    <t>21121-0000-0002-0643</t>
  </si>
  <si>
    <t>21121-0000-0002-0652</t>
  </si>
  <si>
    <t>SEARS OPERADORA MEXICO SA DE CV</t>
  </si>
  <si>
    <t>21121-0000-0002-0687</t>
  </si>
  <si>
    <t>SERVIN AGUIRRE LOURDES SELENIA</t>
  </si>
  <si>
    <t>21121-0000-0002-0692</t>
  </si>
  <si>
    <t>MULTISERVICIOS ARELLANO SA DE CV</t>
  </si>
  <si>
    <t>21121-0000-0002-0697</t>
  </si>
  <si>
    <t>SOLER FRANCO CARLOS</t>
  </si>
  <si>
    <t>21121-0000-0002-0714</t>
  </si>
  <si>
    <t>OLIVARES CONTRERAS CRISTOPHER ADRIAN</t>
  </si>
  <si>
    <t>21121-0000-0002-0726</t>
  </si>
  <si>
    <t>GUERRERO SOTO MA ELENA</t>
  </si>
  <si>
    <t>21121-0000-0002-0781</t>
  </si>
  <si>
    <t>BERNAL PADILLA MAYRA VANESA</t>
  </si>
  <si>
    <t>21121-0000-0002-0883</t>
  </si>
  <si>
    <t>ESCOBAR RAMIREZ JULIETA</t>
  </si>
  <si>
    <t>21121-0000-0002-0931</t>
  </si>
  <si>
    <t>PEREZ PUENTE LUZ MARIA DE LOURDES</t>
  </si>
  <si>
    <t>21121-0000-0002-0972</t>
  </si>
  <si>
    <t>MACHUCA PAREDES CINDY</t>
  </si>
  <si>
    <t>21121-0000-0002-1025</t>
  </si>
  <si>
    <t>ASSOCIATION WHS RY</t>
  </si>
  <si>
    <t>21121-0000-0002-1291</t>
  </si>
  <si>
    <t>LOPEZ ARMENTA ANA ITZEL</t>
  </si>
  <si>
    <t>21121-0000-0002-1452</t>
  </si>
  <si>
    <t>GARCIA CARPIO GRACIELA DE MARIA</t>
  </si>
  <si>
    <t>21121-0000-0002-1489</t>
  </si>
  <si>
    <t>LAURENCIO ZARATE DANIELA</t>
  </si>
  <si>
    <t>21171-0000-0001-0001</t>
  </si>
  <si>
    <t>10% ISR RET HONORARIOS Y ARREND</t>
  </si>
  <si>
    <t>21171-0000-0001-0002</t>
  </si>
  <si>
    <t>ISPT</t>
  </si>
  <si>
    <t>21171-0000-0001-0010</t>
  </si>
  <si>
    <t>IMPUESTO RETENIDO AL EXTRANJERO</t>
  </si>
  <si>
    <t>21171-0000-0001-0011</t>
  </si>
  <si>
    <t>2.5% CEDULAR SERVICIOS PROFESIONALES</t>
  </si>
  <si>
    <t>21171-0000-0001-0013</t>
  </si>
  <si>
    <t>5% CEDULAR SERVICIOS PROFESIONALES</t>
  </si>
  <si>
    <t>21172-0000-0001-0001</t>
  </si>
  <si>
    <t>CUOTAS IMSS</t>
  </si>
  <si>
    <t>21172-0000-0001-0002</t>
  </si>
  <si>
    <t>INVALIDEZ CESANTIA VEJEZ</t>
  </si>
  <si>
    <t>21172-0000-0001-0003</t>
  </si>
  <si>
    <t>5% INFONAVIT</t>
  </si>
  <si>
    <t>21179-0000-0002-0000</t>
  </si>
  <si>
    <t>IVA TRASLADADO PENDIENTE DE COBRO</t>
  </si>
  <si>
    <t>21190-0000-0001-0003</t>
  </si>
  <si>
    <t>DEPOSITOS TAQUILLA</t>
  </si>
  <si>
    <t>21190-0000-0001-0007</t>
  </si>
  <si>
    <t>PROV CAJA CHICA</t>
  </si>
  <si>
    <t>21190-0000-0001-0008</t>
  </si>
  <si>
    <t>VARIOS</t>
  </si>
  <si>
    <t>21190-0000-0001-0095</t>
  </si>
  <si>
    <t>ORDAZ VAZQUEZ MARIA ELENA</t>
  </si>
  <si>
    <t>21190-0000-0001-0099</t>
  </si>
  <si>
    <t>CONACULTA (INTERES INVERSIONES)</t>
  </si>
  <si>
    <t>21190-0000-0001-0111</t>
  </si>
  <si>
    <t>RODRIGUEZ OSCAR</t>
  </si>
  <si>
    <t>21190-0000-0001-0141</t>
  </si>
  <si>
    <t>GARCÍA JUAN ANTONIO</t>
  </si>
  <si>
    <t>21190-0000-0001-0176</t>
  </si>
  <si>
    <t>21190-0000-0001-0177</t>
  </si>
  <si>
    <t>DELGADO MAGAÑA NORA JUDITH</t>
  </si>
  <si>
    <t>21190-0000-0001-0201</t>
  </si>
  <si>
    <t>21190-0000-0001-0223</t>
  </si>
  <si>
    <t>AGUILERA ALFARO MELANIE</t>
  </si>
  <si>
    <t>21190-0000-0001-0294</t>
  </si>
  <si>
    <t>SANCHEZ ANDRADE REBECA</t>
  </si>
  <si>
    <t>21190-0000-0001-0350</t>
  </si>
  <si>
    <t>21190-0000-0001-0351</t>
  </si>
  <si>
    <t>21190-0000-0001-0364</t>
  </si>
  <si>
    <t>21190-0000-0001-0403</t>
  </si>
  <si>
    <t>LINO BARAJAS ORLANDO URIEL</t>
  </si>
  <si>
    <t>21190-0000-0001-0448</t>
  </si>
  <si>
    <t>PLASCENCIA PANTOJA JUAN JOSE</t>
  </si>
  <si>
    <t>21190-0000-0001-0463</t>
  </si>
  <si>
    <t>ALFARO OSUNA ALFREDO</t>
  </si>
  <si>
    <t>21190-0000-0001-0464</t>
  </si>
  <si>
    <t>MORENO RIVERA ISRAEL</t>
  </si>
  <si>
    <t>21190-0000-0001-0465</t>
  </si>
  <si>
    <t>NEGRETE NUÑEZ EVANGELINA</t>
  </si>
  <si>
    <t>21190-0000-0001-0466</t>
  </si>
  <si>
    <t>RIVERA RAMIREZ GRACIELA</t>
  </si>
  <si>
    <t>21190-0000-0001-0468</t>
  </si>
  <si>
    <t>21190-0000-0001-0474</t>
  </si>
  <si>
    <t>GARCIA OROZCO JOSE ADRIAN</t>
  </si>
  <si>
    <t>21190-0000-0001-0482</t>
  </si>
  <si>
    <t>FLORES PELCASTRE RAYITO</t>
  </si>
  <si>
    <t>21190-0000-0001-0494</t>
  </si>
  <si>
    <t>CASTILLO CONTRERAS JUAN SEBASTIAN</t>
  </si>
  <si>
    <t>21190-0000-0001-0498</t>
  </si>
  <si>
    <t>RODRIGUEZ GUTIERREZ ILEANA</t>
  </si>
  <si>
    <t>21190-0000-0001-0508</t>
  </si>
  <si>
    <t>MONTES MEZA MARIA ALEJANDRA</t>
  </si>
  <si>
    <t>21190-0000-0002-0002</t>
  </si>
  <si>
    <t>ANTICIPO RENTA TEATROS</t>
  </si>
  <si>
    <t>21190-0000-0002-0004</t>
  </si>
  <si>
    <t>ANTICIPO OTROS</t>
  </si>
  <si>
    <t>21190-0000-0003-0003</t>
  </si>
  <si>
    <t>FONDO DE AHORRO</t>
  </si>
  <si>
    <t>21190-0000-0003-0004</t>
  </si>
  <si>
    <t>FONACOT</t>
  </si>
  <si>
    <t>21190-0000-0003-0005</t>
  </si>
  <si>
    <t>RET INFONAVIT(CREDITOS)</t>
  </si>
  <si>
    <t>Ingresos por Venta de Bienes y Prestación de Servicios</t>
  </si>
  <si>
    <t>41730-0710-0001-0001</t>
  </si>
  <si>
    <t>41730-0710-0001-0003</t>
  </si>
  <si>
    <t>41730-0710-0001-0005</t>
  </si>
  <si>
    <t>41730-0710-0001-0006</t>
  </si>
  <si>
    <t>41730-0710-0001-0007</t>
  </si>
  <si>
    <t>41730-0710-0004-0001</t>
  </si>
  <si>
    <t>41730-0710-0011-0002</t>
  </si>
  <si>
    <t>41730-0710-0011-0009</t>
  </si>
  <si>
    <t>41730-0710-0013-0001</t>
  </si>
  <si>
    <t>41730-0710-0016-0001</t>
  </si>
  <si>
    <t>APORTACIONES IEC</t>
  </si>
  <si>
    <t>41730-0710-0018-0002</t>
  </si>
  <si>
    <t>INGRESOS GALERIA JESUS GALLARDO</t>
  </si>
  <si>
    <t>41730-0710-0018-0005</t>
  </si>
  <si>
    <t>COMISION USO TERMINAL</t>
  </si>
  <si>
    <t>41730-0710-0018-0010</t>
  </si>
  <si>
    <t>OTROS</t>
  </si>
  <si>
    <t>41730-0710-0018-0012</t>
  </si>
  <si>
    <t>ALTERNATIVAS</t>
  </si>
  <si>
    <t>41730-0710-0018-0014</t>
  </si>
  <si>
    <t>OTROS INGRESOS CON IVA</t>
  </si>
  <si>
    <t>41730-0710-0019-0001</t>
  </si>
  <si>
    <t>41730-0710-0019-0002</t>
  </si>
  <si>
    <t>42210-0910-0001-0001</t>
  </si>
  <si>
    <t>TRANSFERENCIAS FEDERALES NO ETIQUETADAS</t>
  </si>
  <si>
    <t>42210-0910-0001-0002</t>
  </si>
  <si>
    <t>TRANSFERENCIAS FEDERALES ETIQUETADAS</t>
  </si>
  <si>
    <t>42230-0930-0001-0001</t>
  </si>
  <si>
    <t>INGRESOS POR SUBSIDIO MUNICIPIO</t>
  </si>
  <si>
    <t>51110-1131-0000-0000</t>
  </si>
  <si>
    <t>SUELDOS BASE AL PERSONAL PERMANENTE</t>
  </si>
  <si>
    <t>SUELDOS DEL PERSONAL DE BASE</t>
  </si>
  <si>
    <t>51120-1212-0000-0000</t>
  </si>
  <si>
    <t>HONORARIOS</t>
  </si>
  <si>
    <t>51120-1221-0000-0000</t>
  </si>
  <si>
    <t>SUELDOS BASE AL PERSONAL EVENTUAL</t>
  </si>
  <si>
    <t>SUELDOS DE MAESTROS</t>
  </si>
  <si>
    <t>51130-1311-0000-0000</t>
  </si>
  <si>
    <t>PRIMAS POR AÑOS DE SERVICIOS EFECTIVOS P</t>
  </si>
  <si>
    <t>51130-1321-0000-0000</t>
  </si>
  <si>
    <t>PRIMAS DE VACACIONES, DOMINICAL</t>
  </si>
  <si>
    <t>51130-1323-0000-0000</t>
  </si>
  <si>
    <t>GRATIFICACIÓN FIN DE AÑO</t>
  </si>
  <si>
    <t>51130-1342-0000-0000</t>
  </si>
  <si>
    <t>RETRIBUCIONES POR ACTIVIDADES ESPECIALES</t>
  </si>
  <si>
    <t>51140-1411-0000-0000</t>
  </si>
  <si>
    <t>APORTACIONES DE SEGURIDAD SOCIAL</t>
  </si>
  <si>
    <t>51140-1421-0000-0000</t>
  </si>
  <si>
    <t>APORTACIONES A FONDOS DE VIVIENDA</t>
  </si>
  <si>
    <t>51140-1431-0000-0000</t>
  </si>
  <si>
    <t>APORTACIONES AL SISTEMA PARA EL RETIRO</t>
  </si>
  <si>
    <t>51150-1511-0000-0000</t>
  </si>
  <si>
    <t>CUOTAS PARA EL FONDO DE AHORRO</t>
  </si>
  <si>
    <t>51150-1522-0000-0000</t>
  </si>
  <si>
    <t>LIQUIDACIONES POR INDEMNIZACIONES Y POR</t>
  </si>
  <si>
    <t>51150-1545-0000-0000</t>
  </si>
  <si>
    <t>AYUDA PARA DESPENSA</t>
  </si>
  <si>
    <t>51150-1547-0000-0000</t>
  </si>
  <si>
    <t>AYUDA PARA DÍA DE REYES</t>
  </si>
  <si>
    <t>51150-1548-0000-0000</t>
  </si>
  <si>
    <t>AYUDA PARA 10 DE MAYO</t>
  </si>
  <si>
    <t>51150-1592-0000-0000</t>
  </si>
  <si>
    <t>PREMIO POR PUNTUALIDAD</t>
  </si>
  <si>
    <t>51150-1593-0000-0000</t>
  </si>
  <si>
    <t>PREMIO POR ASISTENCIA</t>
  </si>
  <si>
    <t>51210-2111-0000-0000</t>
  </si>
  <si>
    <t>MATERIALES Y ÚTILES DE OFICINA</t>
  </si>
  <si>
    <t>51210-2141-0000-0000</t>
  </si>
  <si>
    <t>MATERIALES Y ÚTILES DE TECNOLOGÍAS DE LA</t>
  </si>
  <si>
    <t>51210-2151-0000-0000</t>
  </si>
  <si>
    <t>MATERIAL IMPRESO E INFORMACIÓN DIGITAL</t>
  </si>
  <si>
    <t>51210-2161-0000-0000</t>
  </si>
  <si>
    <t>MATERIAL DE LIMPIEZA</t>
  </si>
  <si>
    <t>51220-2211-0000-0000</t>
  </si>
  <si>
    <t>PRODUCTOS ALIMENTICIOS PARA PERSONAS</t>
  </si>
  <si>
    <t>51240-2461-0000-0000</t>
  </si>
  <si>
    <t>Material eléctrico y electrónico</t>
  </si>
  <si>
    <t>51240-2481-0000-0000</t>
  </si>
  <si>
    <t>MATERIALES COMPLEMENTARIOS .</t>
  </si>
  <si>
    <t>51260-2613-0000-0000</t>
  </si>
  <si>
    <t>Combustibles, lubricantes y aditivos des</t>
  </si>
  <si>
    <t>51290-2911-0000-0000</t>
  </si>
  <si>
    <t>HERRAMIENTAS MENORES</t>
  </si>
  <si>
    <t>51290-2921-0000-0000</t>
  </si>
  <si>
    <t>REFACCIONES Y ACCESORIOS MENORES DE EDIF</t>
  </si>
  <si>
    <t>51290-2931-0000-0000</t>
  </si>
  <si>
    <t>REFACCIONES Y ACCESORIOS MENORES DE MOBI</t>
  </si>
  <si>
    <t>51290-2941-0000-0000</t>
  </si>
  <si>
    <t>REFACCIONES Y ACCESORIOS MENORES DE EQUI</t>
  </si>
  <si>
    <t>51290-2961-0000-0000</t>
  </si>
  <si>
    <t>51310-3111-0000-0000</t>
  </si>
  <si>
    <t>SERVICIO DE ENERGÍA ELÉCTRICA</t>
  </si>
  <si>
    <t>51310-3131-0000-0000</t>
  </si>
  <si>
    <t>SERVICIO DE AGUA</t>
  </si>
  <si>
    <t>51310-3141-0000-0000</t>
  </si>
  <si>
    <t>SERVICIO TELEFONÍA TRADICIONAL</t>
  </si>
  <si>
    <t>51310-3151-0000-0000</t>
  </si>
  <si>
    <t>SERVICIO TELEFONÍA CELULAR</t>
  </si>
  <si>
    <t>51310-3171-0000-0000</t>
  </si>
  <si>
    <t>Servicios de acceso de Internet, redes y</t>
  </si>
  <si>
    <t>51310-3181-0000-0000</t>
  </si>
  <si>
    <t>SERVICIOS POSTALES</t>
  </si>
  <si>
    <t>51320-3233-0000-0000</t>
  </si>
  <si>
    <t>Arrendamiento de equipo y bienes informá</t>
  </si>
  <si>
    <t>51330-3341-0000-0000</t>
  </si>
  <si>
    <t>SERVICIOS DE CAPACITACIÓN</t>
  </si>
  <si>
    <t>51330-3361-0000-0000</t>
  </si>
  <si>
    <t>IMPRESIONES OFICIALES</t>
  </si>
  <si>
    <t>51340-3411-0000-0000</t>
  </si>
  <si>
    <t>SERVICIOS FINANCIEROS Y BANCARIOS</t>
  </si>
  <si>
    <t>51340-3451-0000-0000</t>
  </si>
  <si>
    <t>SEGURO DE BIENES PATRIMONIALES</t>
  </si>
  <si>
    <t>51350-3511-0000-0000</t>
  </si>
  <si>
    <t>CONSERVACIÓN Y MANTENIMIENTO DE INMUEBLE</t>
  </si>
  <si>
    <t>51350-3521-0000-0000</t>
  </si>
  <si>
    <t>INSTALACIÓN, REPARACIÓN Y MANTENIMIENTO</t>
  </si>
  <si>
    <t>51350-3531-0000-0000</t>
  </si>
  <si>
    <t>51350-3551-0000-0000</t>
  </si>
  <si>
    <t>REPARACIÓN Y MANTENIMIENTO DE EQUIPO DE</t>
  </si>
  <si>
    <t>51350-3591-0000-0000</t>
  </si>
  <si>
    <t>51360-3611-0000-0000</t>
  </si>
  <si>
    <t>Difusión por radio, televisión y otros m</t>
  </si>
  <si>
    <t>51360-3612-0000-0000</t>
  </si>
  <si>
    <t>Impresión y elaboración de publicaciones</t>
  </si>
  <si>
    <t>51370-3711-0000-0000</t>
  </si>
  <si>
    <t>51370-3721-0000-0000</t>
  </si>
  <si>
    <t>PASAJES TERRESTRES</t>
  </si>
  <si>
    <t>51370-3751-0000-0000</t>
  </si>
  <si>
    <t>VIÁTICOS EN EL PAÍS.</t>
  </si>
  <si>
    <t>51370-3791-0000-0000</t>
  </si>
  <si>
    <t>OTROS SERVICIOS DE TRASLADO Y HOSPEDAJE</t>
  </si>
  <si>
    <t>51380-3811-0000-0000</t>
  </si>
  <si>
    <t>GASTOS DE CEREMONIAL</t>
  </si>
  <si>
    <t>51380-3812-0000-0000</t>
  </si>
  <si>
    <t>EVENTOS INSTITUCIONALES</t>
  </si>
  <si>
    <t>51380-3831-0000-0000</t>
  </si>
  <si>
    <t>CONGRESOS Y CONVENCIONES</t>
  </si>
  <si>
    <t>51380-3841-0000-0000</t>
  </si>
  <si>
    <t>EXPOSICIONES</t>
  </si>
  <si>
    <t>51380-3852-0000-0000</t>
  </si>
  <si>
    <t>GASTOS DE OFICINA Y ORGANIZACIÓN</t>
  </si>
  <si>
    <t>51390-3921-0000-0000</t>
  </si>
  <si>
    <t>OTROS IMPUESTOS Y DERECHOS</t>
  </si>
  <si>
    <t>51390-3951-0000-0000</t>
  </si>
  <si>
    <t>PENAS, MULTAS, ACCES Y ACTUALIZACIONES</t>
  </si>
  <si>
    <t>51390-3961-0000-0000</t>
  </si>
  <si>
    <t>OTROS GASTOS POR RESPONSABILIDADES</t>
  </si>
  <si>
    <t>51390-3981-0000-0000</t>
  </si>
  <si>
    <t>Impuesto sobre nóminas</t>
  </si>
  <si>
    <t>51390-3991-0000-0000</t>
  </si>
  <si>
    <t>OTROS SERVICIOS GENERALES</t>
  </si>
  <si>
    <t>55151-0000-0001-0000</t>
  </si>
  <si>
    <t>DEPRECIACION DE MOBILIARIO Y EQUIPO</t>
  </si>
  <si>
    <t>55151-0000-0002-0000</t>
  </si>
  <si>
    <t>DEPRECIACION DE BIENES INFORMATICOS</t>
  </si>
  <si>
    <t>55151-0000-0003-0000</t>
  </si>
  <si>
    <t>DEPRECIACION MUEBLES EXCEPTO DE OFICINA</t>
  </si>
  <si>
    <t>55152-0000-0001-0000</t>
  </si>
  <si>
    <t>DEPRECIACION DE MOBILIARIO Y EQ EDUCACIO</t>
  </si>
  <si>
    <t>55154-0000-0001-0000</t>
  </si>
  <si>
    <t>DEPRECIACION EQUIPO DE TRANSPORTE</t>
  </si>
  <si>
    <t>55156-0000-0001-0000</t>
  </si>
  <si>
    <t>DEPRECIACION DE HERRAMIENTAS</t>
  </si>
  <si>
    <t>55156-0000-0002-0000</t>
  </si>
  <si>
    <t>DEPRECIACION OTROS BIENES MUEBLES</t>
  </si>
  <si>
    <t>55171-0000-0001-0000</t>
  </si>
  <si>
    <t>AMORTIZACION DE SOFTWARE</t>
  </si>
  <si>
    <t>31100-0000-0001-0001</t>
  </si>
  <si>
    <t>EN EFECTIVO</t>
  </si>
  <si>
    <t>Municipal</t>
  </si>
  <si>
    <t>31100-0000-0001-0002</t>
  </si>
  <si>
    <t>EN ESPECIE</t>
  </si>
  <si>
    <t>32200-0000-0001-0000</t>
  </si>
  <si>
    <t>32200-0000-0002-0000</t>
  </si>
  <si>
    <t>32200-0000-0003-0000</t>
  </si>
  <si>
    <t>32200-0000-0004-0000</t>
  </si>
  <si>
    <t>32200-0000-0005-0000</t>
  </si>
  <si>
    <t>32200-0000-0006-0000</t>
  </si>
  <si>
    <t>32200-0000-0007-0000</t>
  </si>
  <si>
    <t>32200-0000-0008-0000</t>
  </si>
  <si>
    <t>32200-0000-0009-0000</t>
  </si>
  <si>
    <t>32200-0000-0010-0000</t>
  </si>
  <si>
    <t>32200-0000-0011-0000</t>
  </si>
  <si>
    <t>32200-0000-0012-0000</t>
  </si>
  <si>
    <t>32200-0000-0013-0000</t>
  </si>
  <si>
    <t>32200-0000-0014-0000</t>
  </si>
  <si>
    <t>32200-0000-0015-0000</t>
  </si>
  <si>
    <t>32200-0000-0016-0000</t>
  </si>
  <si>
    <t>32200-0000-0017-0000</t>
  </si>
  <si>
    <t>32200-0000-0018-0000</t>
  </si>
  <si>
    <t>32200-0000-0019-0000</t>
  </si>
  <si>
    <t>32200-0000-0020-0000</t>
  </si>
  <si>
    <t>32200-0000-0021-0000</t>
  </si>
  <si>
    <t>32200-0000-0022-0000</t>
  </si>
  <si>
    <t>32200-0000-0024-0000</t>
  </si>
  <si>
    <t>32200-0000-0025-0000</t>
  </si>
  <si>
    <t>32200-0000-0027-0000</t>
  </si>
  <si>
    <t>32200-0000-0028-0000</t>
  </si>
  <si>
    <t>32200-0000-0029-0000</t>
  </si>
  <si>
    <t>32200-0000-0031-0000</t>
  </si>
  <si>
    <t>32200-0000-0033-0000</t>
  </si>
  <si>
    <t>32200-0000-0035-0000</t>
  </si>
  <si>
    <t>32200-0300-0023-0000</t>
  </si>
  <si>
    <t>REMANENTE 2012</t>
  </si>
  <si>
    <t>32200-0300-0026-0000</t>
  </si>
  <si>
    <t>REMANENTE 2014</t>
  </si>
  <si>
    <t>32200-0300-0030-0000</t>
  </si>
  <si>
    <t>REMANENTE 2017</t>
  </si>
  <si>
    <t>32200-0300-0032-0000</t>
  </si>
  <si>
    <t>REMANENTE 2018</t>
  </si>
  <si>
    <t>32200-0300-0034-0001</t>
  </si>
  <si>
    <t>INGRESOS DE LIBRE DISPOSICION</t>
  </si>
  <si>
    <t>32200-0300-0034-0002</t>
  </si>
  <si>
    <t>INGRESOS DE FINANCIAMIENTOS FEDERALES</t>
  </si>
  <si>
    <t>32200-0300-0036-0001</t>
  </si>
  <si>
    <t>REMANENTE LIBRE DISPOSICION 2020</t>
  </si>
  <si>
    <t>32200-0300-0036-0002</t>
  </si>
  <si>
    <t>REMANENTE INGRESOS FEDERALES 2020</t>
  </si>
  <si>
    <t>CACUL EFREN HERNANDEZ</t>
  </si>
  <si>
    <t>OTROS MATERIALES Y ARTÍCULOS DE CONSTRUC</t>
  </si>
  <si>
    <t>Correspondiente del 1 de enero al 31 de Diciembre del 2022</t>
  </si>
  <si>
    <t>Sistema para el Desarrollo Integral de la Familia en el Municipio de León Guanajuato</t>
  </si>
  <si>
    <t>Demandas Judiciales en Proceso de Resolución</t>
  </si>
  <si>
    <t>FORMA PARTE DE APROXIMADAMENTE EL 44% DE LOS INGRESOS DE LA INSTITUCIÓN</t>
  </si>
  <si>
    <t>FORMA PARTE DE APROXIMADAMENTE EL 56% DE LOS INGRESOS DE LA INSTITUCIÓN</t>
  </si>
  <si>
    <t>Correspondiente del 01 de Enero al 31 de Diciembre de 2022</t>
  </si>
  <si>
    <t>10% ANUAL</t>
  </si>
  <si>
    <t>Correspondiente del 01 de enero al 31 de diciembre de 2022</t>
  </si>
  <si>
    <t>Sistema de Agua Potable y Alcantarillado de León</t>
  </si>
  <si>
    <t>Del 01 de Enero al 31  de diciembre 2022</t>
  </si>
  <si>
    <t xml:space="preserve">      -386,971.32</t>
  </si>
  <si>
    <t>Correspondiente del 01 de Enero al 31 de Diciembre del 2022</t>
  </si>
  <si>
    <t>FIDEICOMISO PROMOCION JUVENIL 129747</t>
  </si>
  <si>
    <t>El motivo por el que no se reporta informacion en Fideicomiso Promocion Juvenil 129747 es debido a que se encuentra en proceso de extinción y sin operacion alguna al dia de hoy</t>
  </si>
  <si>
    <t>SE REALIZARA PAGO DE ACUERDO A CONTRATO</t>
  </si>
  <si>
    <t>GARZA VERA CELIA</t>
  </si>
  <si>
    <t>21190-0000-0001-0523</t>
  </si>
  <si>
    <t>BLANCO ZAPATA MARTHA JULIETA</t>
  </si>
  <si>
    <t>21190-0000-0001-0522</t>
  </si>
  <si>
    <t>FLORES ROMO MAXIMILIANO</t>
  </si>
  <si>
    <t>21190-0000-0001-0521</t>
  </si>
  <si>
    <t>MEZA SALGADO ABRAHAM DANIEL</t>
  </si>
  <si>
    <t>21190-0000-0001-0520</t>
  </si>
  <si>
    <t>AGUILAR TORRES DANIEL ALEJANDRO</t>
  </si>
  <si>
    <t>21190-0000-0001-0519</t>
  </si>
  <si>
    <t>MARTINEZ BECERRA SANDRA KARINA</t>
  </si>
  <si>
    <t>21190-0000-0001-0518</t>
  </si>
  <si>
    <t>ANDRADE GUEVARA SERGIO EMANUEL</t>
  </si>
  <si>
    <t>21190-0000-0001-0229</t>
  </si>
  <si>
    <t>SE ENTERA CUANDO EL CLIENTE REALICE EL PAGO</t>
  </si>
  <si>
    <t>SE REALIZARA PAGO EN LIQUIDACION IMSS  BIMESTRE</t>
  </si>
  <si>
    <t>IMSS RETENIDO</t>
  </si>
  <si>
    <t>21172-0000-0001-0004</t>
  </si>
  <si>
    <t>SE ENTERA EN EL PAGO PROVISIONAL DEL MES DE ENERO 2023</t>
  </si>
  <si>
    <t>2% CEDULAR RESICO</t>
  </si>
  <si>
    <t>21171-0000-0001-0017</t>
  </si>
  <si>
    <t>SUBSIDIO EFECTIVAMENTE ENTREGADO</t>
  </si>
  <si>
    <t>21171-0000-0001-0016</t>
  </si>
  <si>
    <t>3% IMPUESTO SOBRE NOMINA</t>
  </si>
  <si>
    <t>21171-0000-0001-0015</t>
  </si>
  <si>
    <t>1.25% RET ISR REGIMEN SIMPLIFICADO</t>
  </si>
  <si>
    <t>21171-0000-0001-0014</t>
  </si>
  <si>
    <t>21121-0000-0002-1739</t>
  </si>
  <si>
    <t>MORALES CUERVO ANA LUISA</t>
  </si>
  <si>
    <t>21121-0000-0002-1738</t>
  </si>
  <si>
    <t>HERNANDEZ LOPEZ OCTAVIO</t>
  </si>
  <si>
    <t>21121-0000-0002-1737</t>
  </si>
  <si>
    <t>POLO GONZALEZ ANA SOFIA</t>
  </si>
  <si>
    <t>21121-0000-0002-1735</t>
  </si>
  <si>
    <t>JUAREZ PIÑA MIGUEL ANGEL</t>
  </si>
  <si>
    <t>21121-0000-0002-1734</t>
  </si>
  <si>
    <t>DIMITRIOS STAMOU</t>
  </si>
  <si>
    <t>21121-0000-0002-1728</t>
  </si>
  <si>
    <t>RODRIGUEZ GUTIERREZ LAURA LIZBETH</t>
  </si>
  <si>
    <t>21121-0000-0002-1711</t>
  </si>
  <si>
    <t>LEON ORTIZ CARLOS EDUARDO</t>
  </si>
  <si>
    <t>21121-0000-0002-1655</t>
  </si>
  <si>
    <t>VOLVER A SOÑAR AC</t>
  </si>
  <si>
    <t>21121-0000-0002-1611</t>
  </si>
  <si>
    <t>ESPINOZA ELIAS DIANA ALEJANDRA</t>
  </si>
  <si>
    <t>21121-0000-0002-1588</t>
  </si>
  <si>
    <t>ORGANIZACIÓN INDEPENDIENTE DE FOMENTO MU</t>
  </si>
  <si>
    <t>21121-0000-0002-1579</t>
  </si>
  <si>
    <t>ONIRIC PROMOCION Y GESTION ARTISTICA SC</t>
  </si>
  <si>
    <t>21121-0000-0002-1408</t>
  </si>
  <si>
    <t>FRANCO BENEDETTO MARIA GABRIELA</t>
  </si>
  <si>
    <t>21121-0000-0002-1396</t>
  </si>
  <si>
    <t>MAPEQ MAYORISTAS EN PAPELERIA SA DE CV</t>
  </si>
  <si>
    <t>21121-0000-0002-1118</t>
  </si>
  <si>
    <t>AVILA MONTES JUAN ANTONIO</t>
  </si>
  <si>
    <t>21121-0000-0002-1091</t>
  </si>
  <si>
    <t>PROCESADORA MARQUEZ SA DE CV</t>
  </si>
  <si>
    <t>21121-0000-0002-0992</t>
  </si>
  <si>
    <t>FORTOLIS GUTIERREZ LORENA</t>
  </si>
  <si>
    <t>21121-0000-0002-0706</t>
  </si>
  <si>
    <t>21121-0000-0002-0673</t>
  </si>
  <si>
    <t>AVILA CASTRO ALFREDO</t>
  </si>
  <si>
    <t>21121-0000-0002-0579</t>
  </si>
  <si>
    <t>21121-0000-0002-0082</t>
  </si>
  <si>
    <t>PAGINA TRES MILENIO</t>
  </si>
  <si>
    <t>21121-0000-0002-0055</t>
  </si>
  <si>
    <t>IMPRESOS DEL BAJIO(IMEBA)</t>
  </si>
  <si>
    <t>21121-0000-0002-0027</t>
  </si>
  <si>
    <t>MELENDEZ ZACARIAS JOSE SAMUEL</t>
  </si>
  <si>
    <t>21111-0000-0003-0016</t>
  </si>
  <si>
    <t>RAMIREZ VALDOVINO NANCY LORENA</t>
  </si>
  <si>
    <t>21111-0000-0003-0012</t>
  </si>
  <si>
    <t>SANCHEZ PACHECO VERONICA</t>
  </si>
  <si>
    <t>11310-0000-0001-0190</t>
  </si>
  <si>
    <t>CAREAGA BARCENAS MARIA TERESA</t>
  </si>
  <si>
    <t>11310-0000-0001-0189</t>
  </si>
  <si>
    <t>MARTINEZ MARTINEZ MAURICIO</t>
  </si>
  <si>
    <t>11310-0000-0001-0188</t>
  </si>
  <si>
    <t>TOVAR GOMEZ ADALBERTO DE JESUS</t>
  </si>
  <si>
    <t>11310-0000-0001-0187</t>
  </si>
  <si>
    <t>MUÑOZ JOHANA ALEJANDRA</t>
  </si>
  <si>
    <t>11310-0000-0001-0186</t>
  </si>
  <si>
    <t>11310-0000-0001-0185</t>
  </si>
  <si>
    <t>ZACANINI LAURA LILIANA</t>
  </si>
  <si>
    <t>11310-0000-0001-0184</t>
  </si>
  <si>
    <t>SERVICIOS GASOLINEROS DE MEXICO SA DE CV</t>
  </si>
  <si>
    <t>11310-0000-0001-0183</t>
  </si>
  <si>
    <t>LOPEZ ZENDEJAS ALBERTO</t>
  </si>
  <si>
    <t>11310-0000-0001-0044</t>
  </si>
  <si>
    <t>11231-0000-0003-0317</t>
  </si>
  <si>
    <t>11231-0000-0003-0116</t>
  </si>
  <si>
    <t>11231-0000-0002-0098</t>
  </si>
  <si>
    <t>ZARATE GARCIA KARLA</t>
  </si>
  <si>
    <t>11231-0000-0002-0080</t>
  </si>
  <si>
    <t>IVA A FAVOR</t>
  </si>
  <si>
    <t>SELECTOR S.A. DE C.V.</t>
  </si>
  <si>
    <t>11221-0000-0010-0095</t>
  </si>
  <si>
    <t>VENCIDA</t>
  </si>
  <si>
    <t>PÁGINA TRES S.A.</t>
  </si>
  <si>
    <t>PARTIDO ACCION NACIONAL</t>
  </si>
  <si>
    <t>UNIVERSIDAD NACIONAL AUTÓNOMA DE MEXICO</t>
  </si>
  <si>
    <t>ESCUELA PROFESIONAL DE COMERCIO Y ADMON</t>
  </si>
  <si>
    <t>Disminución de Bienes por Pérdida, Obsolescencia y Deterioro</t>
  </si>
  <si>
    <t>Estimaciones por Pérdida o Deterioro de Activos no Circulantes</t>
  </si>
  <si>
    <t>OTROS GASTOS Y PÉRDIDAS EXTRAORDINARIAS</t>
  </si>
  <si>
    <t>Apoyos Financieros a Ahorradores y Deudores del Sistema Financiero Nacional</t>
  </si>
  <si>
    <t>INTERESES, COMISIONES Y OTROS GASTOS DE LA DEUDA PÚBLICA</t>
  </si>
  <si>
    <t>Donativos a Fideicomisos, Mandatos y Contratos Análogos Estatales</t>
  </si>
  <si>
    <t>Donativos a Fideicomisos, Mandatos y Contratos Análogos Privados</t>
  </si>
  <si>
    <t>CORRESPONDE A GASTOS QUE SE REALIZAN PARA LLEVAR A CABO DIVERSOS PROYECTOS EN LOS QUE SE INCLUYEN HONORARIOS DE ARTISTAS, HOTELES, TRANSPORTE,COMIDAS ENTRE OTROS</t>
  </si>
  <si>
    <t>PASAJES AÉREOS NACIONALES</t>
  </si>
  <si>
    <t>Servicios de Jardineria y Fumigacion</t>
  </si>
  <si>
    <t>Instalaciones</t>
  </si>
  <si>
    <t>51350-3512-0000-0000</t>
  </si>
  <si>
    <t>FLETES Y MANIOBRAS</t>
  </si>
  <si>
    <t>51340-3471-0000-0000</t>
  </si>
  <si>
    <t>SEGUROS DE RESPONSABILIDAD PATRIMONIAL Y</t>
  </si>
  <si>
    <t>51340-3441-0000-0000</t>
  </si>
  <si>
    <t>DIFERENCIA CAMBIARIA</t>
  </si>
  <si>
    <t>51340-3412-0000-0000</t>
  </si>
  <si>
    <t>SERVICIOS DE CONTABILIDAD</t>
  </si>
  <si>
    <t>51330-3312-0000-0000</t>
  </si>
  <si>
    <t>SERVICIOS DE TELECOMUNICACIONES Y SATÉLI</t>
  </si>
  <si>
    <t>51310-3161-0000-0000</t>
  </si>
  <si>
    <t>MEDICINAS Y PRODUCTOS FARMACÉUTICOS</t>
  </si>
  <si>
    <t>51250-2531-0000-0000</t>
  </si>
  <si>
    <t>51240-2491-0000-0000</t>
  </si>
  <si>
    <t>MATERIALES Y ÚTILES DE ENSEÑANZA</t>
  </si>
  <si>
    <t>51210-2171-0000-0000</t>
  </si>
  <si>
    <t>GASTOS Y OTRAS PÉRDIDAS</t>
  </si>
  <si>
    <t>TRANSFERENCIAS ESTATALES ETIQUETADAS</t>
  </si>
  <si>
    <t>42210-0910-0001-0003</t>
  </si>
  <si>
    <t>ARRENDAMIENTO PLAZA DE GALLOS</t>
  </si>
  <si>
    <t>41730-0710-0022-0001</t>
  </si>
  <si>
    <t>TEATRO MARIA GREVER</t>
  </si>
  <si>
    <t>TEATRO MANUEL DOBLADO</t>
  </si>
  <si>
    <t>APOYOS (FACTURA9</t>
  </si>
  <si>
    <t>41730-0710-0018-0007</t>
  </si>
  <si>
    <t>PRESENTACIONES (BANDA MUNICIPAL,</t>
  </si>
  <si>
    <t>41730-0710-0018-0006</t>
  </si>
  <si>
    <t>EVENTOS ICL</t>
  </si>
  <si>
    <t>41730-0710-0018-0004</t>
  </si>
  <si>
    <t>VENTA DE BOLETOS</t>
  </si>
  <si>
    <t>RENTA DE STAND</t>
  </si>
  <si>
    <t>INGRESOS POR TAQUILLA</t>
  </si>
  <si>
    <t>SALONES DE CULTURA</t>
  </si>
  <si>
    <t>MUSICA</t>
  </si>
  <si>
    <t>ARTES PLASTICAS</t>
  </si>
  <si>
    <t>CASA DE LA CULTURA DR</t>
  </si>
  <si>
    <t>Revalúo de Bienes Mmuebles</t>
  </si>
  <si>
    <t>REMANENTE LIBRE DISPOSICION 2021</t>
  </si>
  <si>
    <t>32200-0300-0037-0001</t>
  </si>
  <si>
    <t>32200-0000-0037-0000</t>
  </si>
  <si>
    <t>Inversiones Temporales (Hasta 3 Meses)</t>
  </si>
  <si>
    <t>33931429 PROFEST 2021</t>
  </si>
  <si>
    <t>11121-0000-0003-0026</t>
  </si>
  <si>
    <t>10572230203 BANBAJIO SPEI CUOTAS</t>
  </si>
  <si>
    <t>11121-0000-0003-0024</t>
  </si>
  <si>
    <t>5307665 MUSEO DE LAS IDENTIDADES</t>
  </si>
  <si>
    <t>11121-0000-0003-0007</t>
  </si>
  <si>
    <t>BAJIO 4202750 CONACULTA</t>
  </si>
  <si>
    <t>11121-0000-0003-0006</t>
  </si>
  <si>
    <t>BANCO DEL BAJIO 10572230202</t>
  </si>
  <si>
    <t>11121-0000-0003-0004</t>
  </si>
  <si>
    <t>BANCO DEL BAJIO 3202264 TAQUILLA</t>
  </si>
  <si>
    <t>11121-0000-0003-0003</t>
  </si>
  <si>
    <t>BANCO DEL BAJIO 2169407201 FIC</t>
  </si>
  <si>
    <t>11121-0000-0003-0002</t>
  </si>
  <si>
    <t>BANCO DEL BAJIO CTA 10572230201</t>
  </si>
  <si>
    <t>11121-0000-0003-0001</t>
  </si>
  <si>
    <t>BANCOMER</t>
  </si>
  <si>
    <t>11121-0000-0001-0000</t>
  </si>
  <si>
    <t>11112-0000-0011-0000</t>
  </si>
  <si>
    <t>(MIL) MUSEO DE IDENTIDADES LEONESAS</t>
  </si>
  <si>
    <t>11112-0000-0010-0000</t>
  </si>
  <si>
    <t>VINCULACION</t>
  </si>
  <si>
    <t>11112-0000-0009-0000</t>
  </si>
  <si>
    <t>ESCUELA DE ARTES PLASTICAS</t>
  </si>
  <si>
    <t>11112-0000-0007-0000</t>
  </si>
  <si>
    <t>ESCUELA DE MUSICA</t>
  </si>
  <si>
    <t>11112-0000-0006-0000</t>
  </si>
  <si>
    <t>CASA DE LA CULTURA</t>
  </si>
  <si>
    <t>11112-0000-0005-0000</t>
  </si>
  <si>
    <t>GALERIA JESUS GALLARDO</t>
  </si>
  <si>
    <t>11112-0000-0004-0000</t>
  </si>
  <si>
    <t>DIRECCION OPERATIVA</t>
  </si>
  <si>
    <t>11112-0000-0003-0000</t>
  </si>
  <si>
    <t>ADMINISTRACION</t>
  </si>
  <si>
    <t>11112-0000-0002-0000</t>
  </si>
  <si>
    <t>DIRECCION GENERAL</t>
  </si>
  <si>
    <t>11112-0000-0001-0000</t>
  </si>
  <si>
    <t>.</t>
  </si>
  <si>
    <t>Linea recta</t>
  </si>
  <si>
    <t>Bonos</t>
  </si>
  <si>
    <t>Fideicomiso Museo de la Ciudad d León</t>
  </si>
  <si>
    <t>Correspondiente del 1 de Enero al 31 de diciembre de 2022</t>
  </si>
  <si>
    <t xml:space="preserve"> Este saldo esta integrado por ingresos no identificados, saldos de una pensión alimenticia,  por concepto de depositos efectuados de mas, de los cuales no nos han requerido el pago,  asi como la cancelacion contable de cheque en transito del ejercicio 2014.</t>
  </si>
  <si>
    <t xml:space="preserve">Se refiere a los impuestos pendientes de declarar ya que se declaran y pagan a mas tardar el dia 17 del mes siguiente y las retenciones de seguridad social y el imss por pagar que se pagan a mas tardar el dia 17 del mes siguiente al mes o  bimestre que corresponda, </t>
  </si>
  <si>
    <t>Se deriva del saldo de un prestador de servicios del ejercicio 2008 que no ha sido exigible.</t>
  </si>
  <si>
    <t>Se deriva de la devolucion que realizó el banco  correspondiente al pago de nominas de eventuales feria 2017, feria 2019, feria 2020 y feria 2022  que serán pagados posteriormente a estos trabajadores.</t>
  </si>
  <si>
    <t>(ver notas de gestion administrativa numeral 8 reporte analitico del activo )</t>
  </si>
  <si>
    <t>Se refieren a anticipos a cuenta de contratos para feria 2011, de los cuales no es factible su recuperacion, anticipos a cuenta de contrato para feria 2021 el cual se encuantra en demanda y anticipos a cuenta de contratos para feria 2023, los cuales serán devengados una vez que sea recibido el bien o servicio a satisfaccion al terminar feria.</t>
  </si>
  <si>
    <t>Los montos mas significativos provienen de la retencion indebida de ISR por parte de Banorte, servicio de telefonia celular que sobrepaso un empleado, diferencia pagada de mas a IMSS, gastos a comprobar otorgados a empleados del Patronato, etc.</t>
  </si>
  <si>
    <t>INVERSIÓN FONDOS DE INVERSION, PAPEL GUBERNAMENTAL</t>
  </si>
  <si>
    <t>Se refiere al registro acumulado de los ingresos devengados al momento de la expedicion del cfdi PUE  y   en algunos casos cuando el cliente solicita comprobante fiscal para gestionar el pago se emite comprobante fiscal bajo la forma de pago en parcialidades PPD.</t>
  </si>
  <si>
    <t>Se refiere al registro de los ingresos  financieros   generados en las cuentas de inversion acumuladas al mes de  diciembre de 2022</t>
  </si>
  <si>
    <t>Se refiere al registro acumulado de los ingresos devengados al momento de la expedicion del cfdi PUE Y en algunos casos cuando el cliente solicita comprobante fiscal para gestionar el pago se emite comprobante fiscal bajo la forma de pago en parcialidades PPD.</t>
  </si>
  <si>
    <t>Ingresos  según convenio con sdayr para apoyo en la realizacion y logistica de la expoganadera León 2022; convenio con municipio de León para el evento Luztopia por 4M, y convenio con Gob del estado para gastos necesarios para la instalacion del lienzo charro para feria 2023</t>
  </si>
  <si>
    <t xml:space="preserve">Registro de ganancia cambiaria por la valuación de la cuenta de dolares del Patronato de la Feria </t>
  </si>
  <si>
    <t>Se refiere al pago de remuneraciones pagadas al personal eventual, que ha laborado para feria 2022, festival de verano 2022. durante el recinto y que se han contratado para inicio de feria 2023, según las necesidades o requerimientos de cada area.</t>
  </si>
  <si>
    <t>Se refiere al registro de contratos celebrados con proveedores de bienes y servicios en el ejercicio 2021 , en los meses previos al inicio de feria 2022, los pagos que se dan a cuenta de estos contratos se registraron en 2021 como anticipo a proveedores, en el ejercicio 2022 cuando se recibe el bien o servicio, se reconoce como un egreso devengado en el estado de actividades. Asi tambien por el registro de los gastos devengados  en este ejercicio, principalmente en este rubro se refiere a el pago de espectaculos presentados durante el evento Feria 2022.</t>
  </si>
  <si>
    <t xml:space="preserve">PROPIO </t>
  </si>
  <si>
    <t>Estatal, municipal y propio</t>
  </si>
  <si>
    <t>Donación</t>
  </si>
  <si>
    <t>FERIAS FUTURAS INGRESOS GLOBAL</t>
  </si>
  <si>
    <t>INGRESOS FUTURAS FERIAS</t>
  </si>
  <si>
    <t>PRESTACION DE SERVICIOS CONTRATADOS Y SIMILARES</t>
  </si>
  <si>
    <t>CONTRATOS PARA LA PRESTACION DE SERVICIOS Y SIMILARES</t>
  </si>
  <si>
    <t>FERIAS FUTURAS ANTICIPO GLOBAL</t>
  </si>
  <si>
    <t>ANTICIPOS FUTURAS FERIAS</t>
  </si>
  <si>
    <t>INGRESOS POR RECUPERAR GLOBAL</t>
  </si>
  <si>
    <t>INGRESOS POR RECUPERAR A CORTO PLAZO</t>
  </si>
  <si>
    <t>PATRONATO DE LA FERIA ESTATAL DE LEON Y PARQUE ECOLOGICO</t>
  </si>
  <si>
    <t>Correspondiente del 1 de enero al 31  de diciembre de 2022</t>
  </si>
  <si>
    <t xml:space="preserve">Factibilidad de pago mes inmediato siguiente </t>
  </si>
  <si>
    <t>Por tiempo</t>
  </si>
  <si>
    <t>Por tiempo porcentajes de depreciación.- Los señalados en la Ley del Impuesto sobre la renta o por la Ley de Contabilidad Gubernamental</t>
  </si>
  <si>
    <t>10%,
30%</t>
  </si>
  <si>
    <t>-</t>
  </si>
  <si>
    <t xml:space="preserve">10%,
30%,
33.3%
</t>
  </si>
  <si>
    <t>10%,
30%,
25%
33.3%</t>
  </si>
  <si>
    <t xml:space="preserve">Obra por transferir al Municipio de León . </t>
  </si>
  <si>
    <t>Se utiliza para fondo fijo de caja, con arqueos periodicos.</t>
  </si>
  <si>
    <t xml:space="preserve">
A +365 días.-  retención de  Infonavit.
</t>
  </si>
  <si>
    <t>Factibilidad de cobro a 30 dias.</t>
  </si>
  <si>
    <t>Mesa de dinero</t>
  </si>
  <si>
    <t>Instituto Municipal de Planeación</t>
  </si>
  <si>
    <t>Servicios ,proyectos y estudios   avance de acuerdo a contrato</t>
  </si>
  <si>
    <t>Sueldo correspondiente a la plantilla de personal</t>
  </si>
  <si>
    <t>Primas de Antigüedad, Primas Vacacionales y Aguinaldos devengados por finiquitos</t>
  </si>
  <si>
    <t>Sueldo correspondiente a la plantilla de personal y seguridad social.</t>
  </si>
  <si>
    <t>Sueldo correspondiente a la plantilla de personal , seguridad social  y servicios ,proyectos y estudios avance de acuerdo a contratos</t>
  </si>
  <si>
    <t>Productos financieros</t>
  </si>
  <si>
    <t>Transferencia mensual del municipio y programa de inversión 2022</t>
  </si>
  <si>
    <t>Programa de Inverión 2022</t>
  </si>
  <si>
    <t>Por Ley de Ingresos y disposiciones administrativas</t>
  </si>
  <si>
    <t xml:space="preserve">Productos financieros </t>
  </si>
  <si>
    <t>Disponibilidad</t>
  </si>
  <si>
    <t>Recurso Aplicado de remanente autorizaddo por el Consejo Implan 15 de Marzo , 26 de Abril , 23 de Mayo y 28 de Junio de 2022.</t>
  </si>
  <si>
    <t>Recurso Aplicado de remanente autorizado  por el Consejo Implan 15 de Marzo , 26 de Abril , 23 de Mayo y 28 de Junio de 2022.</t>
  </si>
  <si>
    <t>Transferencias Ej Ant</t>
  </si>
  <si>
    <t>Transferencias</t>
  </si>
  <si>
    <t>NA</t>
  </si>
  <si>
    <t>línea recta</t>
  </si>
  <si>
    <t>CORRESPONDIENTE DEL 01 DE ENERO DEL 2022 AL 31 DE DICIEMBRE DEL 2022</t>
  </si>
  <si>
    <t>PATRONATO DEL PARQUE ECOLOGICO METROPOLITANO DE LEON, GTO 22</t>
  </si>
  <si>
    <t>Ahorros previos que realizan personas que quieren obtene algún tipo de crédito que otorga el IMUVI y la administración del fondo de ahorro de los trabajadores del Instituto Municipal de Vivienda de León, Guanajuato (IMUVI)</t>
  </si>
  <si>
    <t>Particulares</t>
  </si>
  <si>
    <t>Factibles de pago</t>
  </si>
  <si>
    <t>Del total de las cuentas por cobrar se determinan cuales ya son incobrables en su totalidad, pero se continuan con las gestiones para tratar de llevar a cabo la cobranza o recuperar el bien</t>
  </si>
  <si>
    <t>En uso</t>
  </si>
  <si>
    <t>No aplica</t>
  </si>
  <si>
    <t>La vigencia de la licencia se divide entre el número de meses para amortizar</t>
  </si>
  <si>
    <t>La vigencia del software se divide entre el número de meses para amortizar</t>
  </si>
  <si>
    <t>Se registra de forma mensual la depreciación</t>
  </si>
  <si>
    <t>Línea recta</t>
  </si>
  <si>
    <t>Última compra</t>
  </si>
  <si>
    <t>Se integra a la producción del proceso con el valor de adquisición</t>
  </si>
  <si>
    <t>Es el costo real de construcción</t>
  </si>
  <si>
    <t>Costo de construcción por metro cuadrado</t>
  </si>
  <si>
    <t>Se integra por todos los conceptos que utilizados para la construcción o introducción de servicios</t>
  </si>
  <si>
    <t>Si es factible de cobro</t>
  </si>
  <si>
    <t>Correspondiente del 1 enero al 31 de diciembre de 2022</t>
  </si>
  <si>
    <t>Instituto Municipal de Vivienda de León, Guanajuato (IMUVI)</t>
  </si>
  <si>
    <t>Otros ingresos cobrados no clasificados</t>
  </si>
  <si>
    <t>Ingresos varios</t>
  </si>
  <si>
    <t>Ingresos generados por el cobro de intereses devengados y rendimientos bancarios</t>
  </si>
  <si>
    <t>Ingresos financieros</t>
  </si>
  <si>
    <t>Subsidio municipal</t>
  </si>
  <si>
    <t>Ingresos por ventas y/o por por disposiones administrativas</t>
  </si>
  <si>
    <t>Resultados de ejercicios anteriores</t>
  </si>
  <si>
    <t>Resultado del ejercicio</t>
  </si>
  <si>
    <t>Donaciones</t>
  </si>
  <si>
    <t>3 de 3</t>
  </si>
  <si>
    <t>2 de 3</t>
  </si>
  <si>
    <t>SE CUBREN EN EL MES SIGUIENTE</t>
  </si>
  <si>
    <t>CENTRO EDUCATIVO DE LEON AC</t>
  </si>
  <si>
    <t>21290-0000-0003-0118</t>
  </si>
  <si>
    <t>PRODUCTOS INDUSTRIALES DE LEON SA DE CV</t>
  </si>
  <si>
    <t>21290-0000-0003-0075</t>
  </si>
  <si>
    <t>ACREEDORES DIVERSOS</t>
  </si>
  <si>
    <t>21290-0000-0003-0000</t>
  </si>
  <si>
    <t>OTROS DOCUMENTOS POR PAGAR A CORTO PLAZO</t>
  </si>
  <si>
    <t>21290-0000-0000-0000</t>
  </si>
  <si>
    <t>21172-0000-0005-0000</t>
  </si>
  <si>
    <t>ADEUDO INFONAVIT</t>
  </si>
  <si>
    <t>21172-0000-0004-0000</t>
  </si>
  <si>
    <t>RETENCIONES DE SEGURIDAD SOCIAL POR PAGA</t>
  </si>
  <si>
    <t>21172-0000-0000-0000</t>
  </si>
  <si>
    <t>CEDULAR RESICO RETENIDO</t>
  </si>
  <si>
    <t>21171-0000-0014-0000</t>
  </si>
  <si>
    <t>ISR RETENIDO RESICO</t>
  </si>
  <si>
    <t>21171-0000-0013-0000</t>
  </si>
  <si>
    <t>SUBSIDIO AL EMPLEO</t>
  </si>
  <si>
    <t>21171-0000-0012-0000</t>
  </si>
  <si>
    <t>IVA TRASLADADO</t>
  </si>
  <si>
    <t>21171-0000-0011-0000</t>
  </si>
  <si>
    <t>IVA RETENIDO</t>
  </si>
  <si>
    <t>21171-0000-0009-0000</t>
  </si>
  <si>
    <t>2 % NOMINAS</t>
  </si>
  <si>
    <t>21171-0000-0008-0000</t>
  </si>
  <si>
    <t>21171-0000-0007-0000</t>
  </si>
  <si>
    <t>IMPUESTO CEDULAR HONORARIOS</t>
  </si>
  <si>
    <t>21171-0000-0004-0000</t>
  </si>
  <si>
    <t>I S R ASIMILADOS</t>
  </si>
  <si>
    <t>21171-0000-0003-0000</t>
  </si>
  <si>
    <t>I S R HONORARIOS</t>
  </si>
  <si>
    <t>21171-0000-0001-0000</t>
  </si>
  <si>
    <t>RETENCIONES DE IMPUESTOS POR PAGAR A COR</t>
  </si>
  <si>
    <t>21171-0000-0000-0000</t>
  </si>
  <si>
    <t>KARLA VANESSA RÍOS AVIÑA</t>
  </si>
  <si>
    <t>21121-0000-0806-0000</t>
  </si>
  <si>
    <t>LEON AUTOMOTRIZ SA DE CV</t>
  </si>
  <si>
    <t>21121-0000-0684-0000</t>
  </si>
  <si>
    <t>ELEAZAR HERNANDEZ ALCANTAR</t>
  </si>
  <si>
    <t>21121-0000-0241-0000</t>
  </si>
  <si>
    <t>IMPULSORA PROMOBIEN S A DE C V</t>
  </si>
  <si>
    <t>21121-0000-0152-0000</t>
  </si>
  <si>
    <t>CAJA DE PRESTACIONES SOCIALES DE BOMBERO</t>
  </si>
  <si>
    <t>21121-0000-0150-0000</t>
  </si>
  <si>
    <t>INFONACOT</t>
  </si>
  <si>
    <t>21121-0000-0071-0000</t>
  </si>
  <si>
    <t>LICENCIAS INFORMATICAS E INTELECTUALES</t>
  </si>
  <si>
    <t>12540-5971-0000-0000</t>
  </si>
  <si>
    <t>MARCAS</t>
  </si>
  <si>
    <t>12522-5931-0001-0000</t>
  </si>
  <si>
    <t>SOFWARE</t>
  </si>
  <si>
    <t>OTROS EQUIPOS</t>
  </si>
  <si>
    <t>12469-5691-0000-0000</t>
  </si>
  <si>
    <t>HERRAMIENTAS Y MAQUINAS-HERRAMIENTA</t>
  </si>
  <si>
    <t>12467-5671-0000-0000</t>
  </si>
  <si>
    <t>EQUIPOS DE GENERACIÓN ELÉCTRICA, APARATO</t>
  </si>
  <si>
    <t>12466-5661-0000-0000</t>
  </si>
  <si>
    <t>EQUIPOS Y APARATOS DE COMUNICACION Y TEL</t>
  </si>
  <si>
    <t>12465-5651-0000-0000</t>
  </si>
  <si>
    <t>ARMAMENTO DE DEFENSA PUBLICA</t>
  </si>
  <si>
    <t>12450-5511-0000-0000</t>
  </si>
  <si>
    <t>OTROS EQUIPOS DE TRANSPORTE</t>
  </si>
  <si>
    <t>12449-5491-0000-0000</t>
  </si>
  <si>
    <t>VEHICULOS Y EQUIPO TERRESTRE</t>
  </si>
  <si>
    <t>12441-5411-0001-0000</t>
  </si>
  <si>
    <t>1 de 3</t>
  </si>
  <si>
    <t>EQUIPO MEDICO</t>
  </si>
  <si>
    <t>12432-5311-0000-0000</t>
  </si>
  <si>
    <t>EQUIPO MEDICO Y DE LABORATORIO</t>
  </si>
  <si>
    <t>12431-5321-0000-0000</t>
  </si>
  <si>
    <t>CAMARAS FOTOGRAFICAS Y DE VIDEO</t>
  </si>
  <si>
    <t>12423-5231-0000-0000</t>
  </si>
  <si>
    <t>APARATOS DEPORTIVOS</t>
  </si>
  <si>
    <t>12422-5221-0000-0000</t>
  </si>
  <si>
    <t>EQUIPOS Y APARATOS AUDIOVISUALES</t>
  </si>
  <si>
    <t>12420-5211-0000-0000</t>
  </si>
  <si>
    <t>MUEBLES, EXCEPTO DE OFICINA Y ESTANTERÍA</t>
  </si>
  <si>
    <t>12419-5121-0000-0000</t>
  </si>
  <si>
    <t>MUEBLES DE OFICINAS Y ESTANTERIA</t>
  </si>
  <si>
    <t>12411-5111-0000-0000</t>
  </si>
  <si>
    <t>OTROS MOBILIARIO Y EQUIPOS DE ADMINISTRA</t>
  </si>
  <si>
    <t>12410-5191-0001-0000</t>
  </si>
  <si>
    <t>EQUIPO DE COMPUTO</t>
  </si>
  <si>
    <t>12410-5151-0001-0000</t>
  </si>
  <si>
    <t>OTROS BIENES INMUEBLES</t>
  </si>
  <si>
    <t>12390-0000-0000-0000</t>
  </si>
  <si>
    <t>EDIFICIOS NO RESIDENCIALES</t>
  </si>
  <si>
    <t>12330-5830-0000-0000</t>
  </si>
  <si>
    <t>TERRENOS</t>
  </si>
  <si>
    <t>12310-0000-0000-0000</t>
  </si>
  <si>
    <t>SE AMORTIZA EN EL MES SIGUIENTE</t>
  </si>
  <si>
    <t>EDENRED DE MEXICO, S.A. DE C.V.</t>
  </si>
  <si>
    <t>11310-0000-0001-0001</t>
  </si>
  <si>
    <t>PAGOS ANTICIPADOS</t>
  </si>
  <si>
    <t>11310-0000-0001-0000</t>
  </si>
  <si>
    <t>DERECHOS A RECIBIR BIENES O SERVICIOS</t>
  </si>
  <si>
    <t>11231-0000-0240-0000</t>
  </si>
  <si>
    <t>IVA ACREDITABLE</t>
  </si>
  <si>
    <t>11231-0000-0239-0000</t>
  </si>
  <si>
    <t>POR RECUPERAR EN EL SIGUIENTE MES</t>
  </si>
  <si>
    <t>LAURA LIZETH RODRIGUEZ GUTIERREZ</t>
  </si>
  <si>
    <t>11231-0000-0234-0000</t>
  </si>
  <si>
    <t>HDI SEGUROS SA DE CV</t>
  </si>
  <si>
    <t>11231-0000-0232-0000</t>
  </si>
  <si>
    <t>TOYOMOTORS SA DE CV</t>
  </si>
  <si>
    <t>11231-0000-0128-0000</t>
  </si>
  <si>
    <t>JUAN MANUEL HERNANDEZ ROBLEDO</t>
  </si>
  <si>
    <t>11231-0000-0126-0000</t>
  </si>
  <si>
    <t>POLIURETANOS SW LEON SA DE CV</t>
  </si>
  <si>
    <t>11231-0000-0122-0000</t>
  </si>
  <si>
    <t>11231-0000-0117-0000</t>
  </si>
  <si>
    <t>TERRENO TURISTICO DE MEXICO, SA DE CV</t>
  </si>
  <si>
    <t>11231-0000-0096-0000</t>
  </si>
  <si>
    <t>ELISEO RANGEL ALCANTAR</t>
  </si>
  <si>
    <t>11231-0000-0095-0000</t>
  </si>
  <si>
    <t>DENSO DE MÉXICO, SA DE CV</t>
  </si>
  <si>
    <t>11231-0000-0036-0000</t>
  </si>
  <si>
    <t>FUERZA DEPORTIVA DEL CLUB LEON SA DE CV</t>
  </si>
  <si>
    <t>11231-0000-0022-0000</t>
  </si>
  <si>
    <t>JUAN JOSE RAMIREZ BERNAL</t>
  </si>
  <si>
    <t>11231-0000-0015-0000</t>
  </si>
  <si>
    <t>DEUDORES DIVERSOS POR COBRAR A CP</t>
  </si>
  <si>
    <t>11231-0000-0000-0000</t>
  </si>
  <si>
    <t>Correspondiente del 01 de enero al 31 de diciembre del 2022</t>
  </si>
  <si>
    <t>PATRONATO DE BOMBEROS DE LEON GTO.</t>
  </si>
  <si>
    <t>GASTO OPERATIVO Y ADMINISTRATIVO</t>
  </si>
  <si>
    <t>SUBSIDIO MUNICIPAL</t>
  </si>
  <si>
    <t>POR CAPACITACIONES Y PREVENCION</t>
  </si>
  <si>
    <t>1 de 1</t>
  </si>
  <si>
    <t>RESULTADO EJERCICIO 2021</t>
  </si>
  <si>
    <t>32200-2021-0000-0000</t>
  </si>
  <si>
    <t>RECURSO MUNICIPAL Y PROPIO</t>
  </si>
  <si>
    <t>RESULTADO EJERCICIO 2020</t>
  </si>
  <si>
    <t>32200-2020-0000-0000</t>
  </si>
  <si>
    <t>RESULTADO EJERCICIO 2019</t>
  </si>
  <si>
    <t>32200-2019-0000-0000</t>
  </si>
  <si>
    <t>RESULTADO EJERCICIO 2018</t>
  </si>
  <si>
    <t>32200-2018-0000-0000</t>
  </si>
  <si>
    <t>REMANENTES</t>
  </si>
  <si>
    <t>32200-0300-0000-0000</t>
  </si>
  <si>
    <t>RESULTADO DE EJERCICIOS ANTERIORES</t>
  </si>
  <si>
    <t>32200-0001-0000-0000</t>
  </si>
  <si>
    <t>RECURSO MUNICIPAL</t>
  </si>
  <si>
    <t>1 de 2</t>
  </si>
  <si>
    <t>CTA. MAESTRA 13713391</t>
  </si>
  <si>
    <t>11121-0000-0001-0007</t>
  </si>
  <si>
    <t>CTA. MAESTRA 03449501</t>
  </si>
  <si>
    <t>11121-0000-0001-0006</t>
  </si>
  <si>
    <t>CTA. MAESTRA 03448982</t>
  </si>
  <si>
    <t>11121-0000-0001-0005</t>
  </si>
  <si>
    <t>BANCO DEL BAJIO CTA. 137133910201</t>
  </si>
  <si>
    <t>11121-0000-0001-0004</t>
  </si>
  <si>
    <t>BAJIO IMPUESTOS</t>
  </si>
  <si>
    <t>11121-0000-0001-0003</t>
  </si>
  <si>
    <t>BAJIO EJE</t>
  </si>
  <si>
    <t>11121-0000-0001-0002</t>
  </si>
  <si>
    <t>BAJIO CHEQUES</t>
  </si>
  <si>
    <t>11121-0000-0001-0001</t>
  </si>
  <si>
    <t>BANCO DEL BAJIO</t>
  </si>
  <si>
    <t>BANCOS MONEDA NACIONAL</t>
  </si>
  <si>
    <t>11121-0000-0000-0000</t>
  </si>
  <si>
    <t>CAJA CHICA OPERATIVO TURNO A</t>
  </si>
  <si>
    <t>CAJA CHICA OPERATIVO TURNO B</t>
  </si>
  <si>
    <t>CAJA CHICA CENTRAL</t>
  </si>
  <si>
    <t>CAJA CHICA C.C.B.</t>
  </si>
  <si>
    <t>CAJA CHICA</t>
  </si>
  <si>
    <t>FONDO FIJO</t>
  </si>
  <si>
    <t>11112-0000-0000-0000</t>
  </si>
  <si>
    <t>Provisiones a Corto Plazo</t>
  </si>
  <si>
    <t>no se amortiza</t>
  </si>
  <si>
    <t>Porcentaje anual, dividido mensualmente</t>
  </si>
  <si>
    <t>Línea Recta/tiempo</t>
  </si>
  <si>
    <t>Otros Mobiliarios y Equipos</t>
  </si>
  <si>
    <t>1241-9</t>
  </si>
  <si>
    <t>Equipo de Cómputo y de tecno</t>
  </si>
  <si>
    <t>1241-3</t>
  </si>
  <si>
    <t>1241-1</t>
  </si>
  <si>
    <t>FIDEICOMISO CIUDAD INDUSTRIAL DE LEON</t>
  </si>
  <si>
    <t>Pagos de Impuesto predial de inmuebles que serán entregados al municipio</t>
  </si>
  <si>
    <t>Pago de honorarios Notariales por escrituración de inmuebles que se entregarán al Municipio</t>
  </si>
  <si>
    <t>El banco fiduciario contrata siempre la mejor inversion de los recursos</t>
  </si>
  <si>
    <t>Rendimientos bancarios</t>
  </si>
  <si>
    <t xml:space="preserve">Subsidio de recursos municipales para pago de impuestos </t>
  </si>
  <si>
    <t>Municipal y Estatal</t>
  </si>
  <si>
    <t>Actualizaciones</t>
  </si>
  <si>
    <t xml:space="preserve">Donaciones </t>
  </si>
  <si>
    <t>Correspondiente del 01 DE ENERO al 31 DE DICIEMBRE 2022</t>
  </si>
  <si>
    <t>SISTEMA DE ASEO PUBLICO DE LEON GUANAJUATO</t>
  </si>
  <si>
    <t>SERGIO RAMÓN ARELLANO MORALES</t>
  </si>
  <si>
    <t>21199-0000-0024-0000</t>
  </si>
  <si>
    <t>MARÍA GRACIELA LARA OLMOS</t>
  </si>
  <si>
    <t>21199-0000-0023-0000</t>
  </si>
  <si>
    <t>21199-0000-0001-0000</t>
  </si>
  <si>
    <t>OTRAS CUENTAS POR PAGAR A CP</t>
  </si>
  <si>
    <t>21199-0000-0000-0000</t>
  </si>
  <si>
    <t>SE CUBRE EN EL SIGUIENTE MES</t>
  </si>
  <si>
    <t>RETENCION IVA</t>
  </si>
  <si>
    <t>21171-0000-0005-0000</t>
  </si>
  <si>
    <t>IMPUESTO CEDULAR</t>
  </si>
  <si>
    <t>21171-0000-0002-0000</t>
  </si>
  <si>
    <t>I.S.R. HONORARIOS</t>
  </si>
  <si>
    <t>SE CUBRE DE OCTUBRE A DICIEMBRE</t>
  </si>
  <si>
    <t>JOSÉ DE JESÚS AGUAS ÁNGEL</t>
  </si>
  <si>
    <t>21120-0000-0800-0000</t>
  </si>
  <si>
    <t>KARLA YADIRA ROMERO SANDOVAL</t>
  </si>
  <si>
    <t>21120-0000-0794-0000</t>
  </si>
  <si>
    <t>INSTITUTO DE ENSEÑANZA AZ IDEAZ SAS DE C</t>
  </si>
  <si>
    <t>21120-0000-0793-0000</t>
  </si>
  <si>
    <t>JOFINSA SA DE CV</t>
  </si>
  <si>
    <t>21120-0000-0788-0000</t>
  </si>
  <si>
    <t>RSM MÉXICO BOGARIN S.C.</t>
  </si>
  <si>
    <t>21120-0000-0779-0000</t>
  </si>
  <si>
    <t>ANA FABIOLA RAMÍREZ RIVERA</t>
  </si>
  <si>
    <t>21120-0000-0777-0000</t>
  </si>
  <si>
    <t>GERARDO LEDEZMA ROCHA</t>
  </si>
  <si>
    <t>21120-0000-0766-0000</t>
  </si>
  <si>
    <t>VICTOR ENRIQUE TERRONES NACHE</t>
  </si>
  <si>
    <t>21120-0000-0765-0000</t>
  </si>
  <si>
    <t>LUIS MARIANO HERNÁNDEZ AGUADO</t>
  </si>
  <si>
    <t>21120-0000-0763-0000</t>
  </si>
  <si>
    <t>CARLOS CHRISTIAN SEGURA TORRES</t>
  </si>
  <si>
    <t>21120-0000-0748-0000</t>
  </si>
  <si>
    <t>TOYOMOTORS, SA DE CV</t>
  </si>
  <si>
    <t>21120-0000-0648-0000</t>
  </si>
  <si>
    <t>DGP SA DE CV</t>
  </si>
  <si>
    <t>21120-0000-0637-0000</t>
  </si>
  <si>
    <t>FERNANDO ANTONIO GONZALEZ BARROSO</t>
  </si>
  <si>
    <t>21120-0000-0629-0000</t>
  </si>
  <si>
    <t>ORLANDO ADRIAN GUTIERREZ RAMIREZ</t>
  </si>
  <si>
    <t>21120-0000-0587-0000</t>
  </si>
  <si>
    <t>COMANDO JUNGLA TRAINING, S.A. DE C.V.</t>
  </si>
  <si>
    <t>21120-0000-0486-0000</t>
  </si>
  <si>
    <t>RADIOMOVIL DIPSA S.A DE C.V.</t>
  </si>
  <si>
    <t>21120-0000-0406-0000</t>
  </si>
  <si>
    <t>CAMPOS FRIAS ALFREDO MANUEL</t>
  </si>
  <si>
    <t>21120-0000-0348-0000</t>
  </si>
  <si>
    <t>EOS SOLUCIONES S. DE R.L. DE C.V.</t>
  </si>
  <si>
    <t>21120-0000-0313-0000</t>
  </si>
  <si>
    <t>MONEDERO ELECTRÓNICO XIGA SA DE CV</t>
  </si>
  <si>
    <t>21120-0000-0269-0000</t>
  </si>
  <si>
    <t>TELEFONOS DE MEXICO SAB DE C.V.</t>
  </si>
  <si>
    <t>21120-0000-0225-0000</t>
  </si>
  <si>
    <t>21120-0000-0162-0000</t>
  </si>
  <si>
    <t>Arte y Color Digital s.a de c.v.</t>
  </si>
  <si>
    <t>21120-0000-0075-0000</t>
  </si>
  <si>
    <t>12590-5971-0001-0000</t>
  </si>
  <si>
    <t>LICENCIAS INFORMÁTICAS E INTELECTUALES</t>
  </si>
  <si>
    <t>12590-5971-0000-0000</t>
  </si>
  <si>
    <t>ACTIVOS INTANGIBLES</t>
  </si>
  <si>
    <t>12590-5900-0000-0000</t>
  </si>
  <si>
    <t>12510-5911-0001-0000</t>
  </si>
  <si>
    <t>12510-5900-0000-0000</t>
  </si>
  <si>
    <t>ESPECIES MENORES Y DE ZOOLOGICO</t>
  </si>
  <si>
    <t>12487-5771-0001-0000</t>
  </si>
  <si>
    <t>HERRAMIENTAS Y MAQUINAS HERRAMIENTAS</t>
  </si>
  <si>
    <t>12467-5671-0001-0000</t>
  </si>
  <si>
    <t>EQUIPOS DE GENERACION ELECTRICA APARATOS</t>
  </si>
  <si>
    <t>12466-5661-0001-0000</t>
  </si>
  <si>
    <t>EQUIPO DE COMUNICACION Y TELECOMUNICACIO</t>
  </si>
  <si>
    <t>12465-5651-0001-0000</t>
  </si>
  <si>
    <t>SISTEMAS DE AIRE ACONDICIONADO, CALEFACC</t>
  </si>
  <si>
    <t>12464-5641-0001-0000</t>
  </si>
  <si>
    <t>12450-5512-0000-0000</t>
  </si>
  <si>
    <t>EQUIPO DEDEFENSA Y SEGURIDAD</t>
  </si>
  <si>
    <t>OTRO EQUIPO DE TRANSPORTE</t>
  </si>
  <si>
    <t>12449-5490-0001-0000</t>
  </si>
  <si>
    <t>CARROCERIAS Y REMOLQUES</t>
  </si>
  <si>
    <t>12441-5421-0001-0000</t>
  </si>
  <si>
    <t>AUTOMOVILES Y CAMIONES</t>
  </si>
  <si>
    <t>12441-5411-0018-0000</t>
  </si>
  <si>
    <t>12431-5311-0001-0000</t>
  </si>
  <si>
    <t>OTROS MOBILIARIO Y EQUIPO EDUCACIONAL Y</t>
  </si>
  <si>
    <t>12429-5291-0001-0000</t>
  </si>
  <si>
    <t>12423-5231-0001-0000</t>
  </si>
  <si>
    <t>12421-5211-0001-0000</t>
  </si>
  <si>
    <t>OTROS MOBILIARIOS Y EQUIPOS DE ADMINISTR</t>
  </si>
  <si>
    <t>12419-5191-0001-0000</t>
  </si>
  <si>
    <t>EQUIPO DE CÓMPUTO Y DE TECNOLOGÍAS DE LA</t>
  </si>
  <si>
    <t>12413-5151-0001-0000</t>
  </si>
  <si>
    <t>MUEBLES EXCEPTO DE OFICINA Y ESTANTERIA</t>
  </si>
  <si>
    <t>12412-5121-0001-0000</t>
  </si>
  <si>
    <t>MUEBLES DE OFICINA Y ESTANTERÍA</t>
  </si>
  <si>
    <t>12411-5111-0026-0000</t>
  </si>
  <si>
    <t>EDIFICACIÓN NO HABITACIONAL</t>
  </si>
  <si>
    <t>12351-6121-0000-0000</t>
  </si>
  <si>
    <t>12351-6120-0000-0000</t>
  </si>
  <si>
    <t>OBRA PUBLICA EN BIENES DE DOMINIO PUBLIC</t>
  </si>
  <si>
    <t>12351-6100-0000-0000</t>
  </si>
  <si>
    <t>EDIFICACIÓN HABITACIONAL EN PROCESO</t>
  </si>
  <si>
    <t>12351-0000-0000-0000</t>
  </si>
  <si>
    <t>P.E.P.S.</t>
  </si>
  <si>
    <t>REFACCIONES YA CCESORIOS MENORES DE EQUI</t>
  </si>
  <si>
    <t>11518-2941-0000-0000</t>
  </si>
  <si>
    <t>11518-2931-0000-0000</t>
  </si>
  <si>
    <t>11518-2921-0000-0000</t>
  </si>
  <si>
    <t>11518-2911-0000-0000</t>
  </si>
  <si>
    <t>MATERIALES DE SEGURIDAD PUBLICA</t>
  </si>
  <si>
    <t>11517-2821-0000-0000</t>
  </si>
  <si>
    <t>ARTICULOS DEPORTIVOS</t>
  </si>
  <si>
    <t>11516-2731-0000-0000</t>
  </si>
  <si>
    <t>PRENDAS DESEGURIDAD Y PROTECCIÓN PERSONA</t>
  </si>
  <si>
    <t>11516-2721-0000-0000</t>
  </si>
  <si>
    <t>VESTUARIO Y UNIFORMES DESTINADOS A ACTIV</t>
  </si>
  <si>
    <t>11516-2712-0014-0000</t>
  </si>
  <si>
    <t>COMBUSTIBLES, LUBRICANTES Y ADITIVOS DES</t>
  </si>
  <si>
    <t>11515-2613-0000-0000</t>
  </si>
  <si>
    <t>FIBRAS SINTÉTICAS, HULES, PLÁSTICOS Y DE</t>
  </si>
  <si>
    <t>11514-2561-0000-0000</t>
  </si>
  <si>
    <t>MATERIALES, ACCESORIOS Y SUMINISTROS</t>
  </si>
  <si>
    <t>11514-2541-0001-0000</t>
  </si>
  <si>
    <t>MEDICINAS</t>
  </si>
  <si>
    <t>11514-2531-0018-0000</t>
  </si>
  <si>
    <t>FERTILIZANTES, PESTICIDAS Y OTROS AGROQU</t>
  </si>
  <si>
    <t>11514-2521-0000-0000</t>
  </si>
  <si>
    <t>PRODUCTOS QUÍMICOS BÁSICOS</t>
  </si>
  <si>
    <t>11514-2511-0000-0000</t>
  </si>
  <si>
    <t>11513-2491-0000-0000</t>
  </si>
  <si>
    <t>MATERIALES COMPLEMENTARIOS</t>
  </si>
  <si>
    <t>11513-2481-0000-0000</t>
  </si>
  <si>
    <t>ARTÍCULOS METÁLICOS PARA CONSTRUCCIÓN</t>
  </si>
  <si>
    <t>11513-2471-0000-0000</t>
  </si>
  <si>
    <t>MATERIAL ELÉCTRICO Y ELECTRÓNICO</t>
  </si>
  <si>
    <t>11513-2461-0000-0000</t>
  </si>
  <si>
    <t>MADERA Y PRODUCTOS DE MADERA</t>
  </si>
  <si>
    <t>11513-2441-0000-0000</t>
  </si>
  <si>
    <t>CAL,YESO Y PRODUCTOS DE YESO</t>
  </si>
  <si>
    <t>11513-2431-0000-0000</t>
  </si>
  <si>
    <t>CEMENTO Y PRODUCTOS DE CONCRETO</t>
  </si>
  <si>
    <t>11513-2421-0000-0000</t>
  </si>
  <si>
    <t>PRODUCTOS MINERALES NO METÁLICOS</t>
  </si>
  <si>
    <t>11513-2411-0000-0000</t>
  </si>
  <si>
    <t>UTENSILIOS PARA EL SERVICIO DE ALIMENTAC</t>
  </si>
  <si>
    <t>11512-2231-0000-0000</t>
  </si>
  <si>
    <t>11512-2211-0000-0000</t>
  </si>
  <si>
    <t>11511-2161-0000-0000</t>
  </si>
  <si>
    <t>MATERIAL IMPRESO E INFORMACION DIGITAL</t>
  </si>
  <si>
    <t>11511-2151-0000-0000</t>
  </si>
  <si>
    <t>MATERIALES Y UTILES DE TECNOLOGIAS</t>
  </si>
  <si>
    <t>11511-2141-0000-0000</t>
  </si>
  <si>
    <t>MATERIALES Y UTILES DE OFICINA</t>
  </si>
  <si>
    <t>11511-2111-0000-0000</t>
  </si>
  <si>
    <t>SE ACREDITA EN EL SIGUIENTE MES</t>
  </si>
  <si>
    <t>I.V.A ACREDITABLE</t>
  </si>
  <si>
    <t>11290-0000-0001-0000</t>
  </si>
  <si>
    <t>SE COBRA EN EL SIGUIENTE MES</t>
  </si>
  <si>
    <t>GOMEZ OROZCO JUAN CARLOS</t>
  </si>
  <si>
    <t>11231-0001-0001-0014</t>
  </si>
  <si>
    <t>GENERACIÓN 2022 LICENCIATURA EN DERECHO</t>
  </si>
  <si>
    <t>11231-0001-0001-0000</t>
  </si>
  <si>
    <t>COLEGIATURA E INSCRIPCIONES</t>
  </si>
  <si>
    <t>11231-0001-0000-0000</t>
  </si>
  <si>
    <t>LINOTIPOGRÁFICA DÁVALOS HERMANOS SA DE C</t>
  </si>
  <si>
    <t>11231-0000-0071-0000</t>
  </si>
  <si>
    <t>JUAN RODRIGO ARANDA</t>
  </si>
  <si>
    <t>11231-0000-0046-0000</t>
  </si>
  <si>
    <t>MUNICIPIO DE SOLEDAD DE GRACIANO SANCHEZ</t>
  </si>
  <si>
    <t>11226-0000-0064-0000</t>
  </si>
  <si>
    <t>CUENTAS POR COBRAR A ENTIDADES FEDERATIV</t>
  </si>
  <si>
    <t>11226-0000-0000-0000</t>
  </si>
  <si>
    <t>ACADEMIA METROPOLITANA DE SEGURIDAD PÚBLICA DE LEÓN, GUANAJUATO</t>
  </si>
  <si>
    <t>OTROS INGRESOS Y BENEFICIOS VARIOS</t>
  </si>
  <si>
    <t>43990-0000-0000-0000</t>
  </si>
  <si>
    <t>43190-5900-0001-0000</t>
  </si>
  <si>
    <t>PRODUCTOS  NO  COMPRENDIDOS  EN  LAS  FR</t>
  </si>
  <si>
    <t>43190-5900-0000-0000</t>
  </si>
  <si>
    <t>PRODUCTOS</t>
  </si>
  <si>
    <t>43190-5000-0000-0000</t>
  </si>
  <si>
    <t>PRODUCTOS DE TIPO CORRIENTE</t>
  </si>
  <si>
    <t>43110-5200-0000-0000</t>
  </si>
  <si>
    <t>43110-5000-0000-0000</t>
  </si>
  <si>
    <t>RESULTADO DEL EJERCICIO 2021</t>
  </si>
  <si>
    <t>RESULTADO DEL EJERCICIO 2020</t>
  </si>
  <si>
    <t>RESULTADO DEL EJERCICIO 2019</t>
  </si>
  <si>
    <t>RESULTADO DEL EJERCICIO 2018</t>
  </si>
  <si>
    <t>RESULTADO DEL EJERCICIO 2017</t>
  </si>
  <si>
    <t>RESULTADO DEL EJERCICIO 2016</t>
  </si>
  <si>
    <t>RESULTADO DEL EJERCICIO 2015</t>
  </si>
  <si>
    <t>RESULTADO DEL EJERCICIO 2014</t>
  </si>
  <si>
    <t>RESULTADO DE EJERCICIO 2013</t>
  </si>
  <si>
    <t>RESULTADO DEL EJERCICIO 2012</t>
  </si>
  <si>
    <t>RESULTADO DEL EJERCICIO 2011</t>
  </si>
  <si>
    <t>RESULTADOS DE LEJERCICIO (AHORRO/DESAHOR</t>
  </si>
  <si>
    <t>32100-0000-0000-0000</t>
  </si>
  <si>
    <t>ESPECIE</t>
  </si>
  <si>
    <t>DONACIONES DE CAPITAL</t>
  </si>
  <si>
    <t>31200-0000-0000-0000</t>
  </si>
  <si>
    <t>BANCO DEL BAJIO SACta.67347010101</t>
  </si>
  <si>
    <t>11121-0000-0002-0000</t>
  </si>
  <si>
    <t>BANCO DEL BAJIO SA Cta.64516520101</t>
  </si>
  <si>
    <t>DIRECCION ADMINISTRATIVA DEBITO</t>
  </si>
  <si>
    <t>DIRECCION ADMINISTRATIVA EFECTIVO</t>
  </si>
  <si>
    <t>APLICACION DE SUELDO ADMINISTRATIVO CON</t>
  </si>
  <si>
    <t>72610-0000-0002-0000</t>
  </si>
  <si>
    <t>APLICACION DE SUELDOS CADETES CONTRATADO</t>
  </si>
  <si>
    <t>72610-0000-0001-0000</t>
  </si>
  <si>
    <t>CONTRATOS DE PRÉSTAMOS Y OTRAS OBLIGACIO</t>
  </si>
  <si>
    <t>72610-0000-0000-0000</t>
  </si>
  <si>
    <t>SUELDO ADMINISTRATIVO CONTRATADO</t>
  </si>
  <si>
    <t>72510-0000-0002-0000</t>
  </si>
  <si>
    <t>SUELDOS CADETES CONTRATADOS</t>
  </si>
  <si>
    <t>72510-0000-0001-0000</t>
  </si>
  <si>
    <t>SUSCRIPCIÓN DE CONTRATOS DE PRÉSTAMOS Y</t>
  </si>
  <si>
    <t>72510-0000-0000-0000</t>
  </si>
  <si>
    <t>Correspondiente del 01 Enero al 31 De Diciembre de 2022</t>
  </si>
  <si>
    <t>3.1.2.1.0 Entidades Paramunicipales Empresariales No Financieras con Participación Estatal Mayoritaria                  
Integración de las Notas a los Estados Financieros de las Entidades Descentralizadas del Municipio de León
al 31 de diciembre de 2022</t>
  </si>
  <si>
    <t>3.1.2.1.0 Entidades Paramunicipales Empresariales No Financieras con Participación Estatal Mayoritaria                  
Integración de las Notas a los Estados Financieros de las Entidades Descentralizadas del Municipio de León</t>
  </si>
  <si>
    <t>Aportaciones Realizadas Por Los Vecinos En Cajas De La Tesorería Municipal</t>
  </si>
  <si>
    <t>Fondo revolvente</t>
  </si>
  <si>
    <t>Recurso de anticipos  por amortizar de contratos vigentes de obra</t>
  </si>
  <si>
    <t>Calculo de depreciación conforme a la CONAC/ valor historico</t>
  </si>
  <si>
    <t>10% mob. y 33.30% Computo</t>
  </si>
  <si>
    <t>Pago según avance de obra y fondeado con aport. de cooperadores</t>
  </si>
  <si>
    <t>Se paga de forma mensual al SAT a través de la fiduciaria y a la  la Camara de forma semestral</t>
  </si>
  <si>
    <t>Recurso depósitado por contratistas pend. de entregar estimación para registro; así como el  recurso a pagar al municipio por concepto de nóminas y partida 3981.</t>
  </si>
  <si>
    <t>Aportaciones para obras diversas</t>
  </si>
  <si>
    <t>Aportaciones de Obras No Iniciadas</t>
  </si>
  <si>
    <t>Recurso a devolver  a los cooperadores por obras canceladas y saldos a favor de obras terminadas</t>
  </si>
  <si>
    <t>ACREEDORA</t>
  </si>
  <si>
    <t>Recurso  de aportaciones para el pago de obra de pavimentación y de gastos generales, así como recurso aplicado por el PAE pendiente de recaudar de cartera vencida..</t>
  </si>
  <si>
    <t>Recurso obtenido principalmente de las aportaciones de los vecinos de obras en proceso, deductivas a contratistas y accesorios pagados por PAE</t>
  </si>
  <si>
    <t>Productos financieros generados por el recurso invertido en bancos.</t>
  </si>
  <si>
    <t>Pago de sueldo al personal de base</t>
  </si>
  <si>
    <t>Pago de liquidaciones</t>
  </si>
  <si>
    <t>Correspondiente del 01 de enero  al 31 de diciembre del 2022</t>
  </si>
  <si>
    <t>lnstituto Municipal de la Juventud de León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</si>
</sst>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0_-;\-* #,##0.0_-;_-* &quot;-&quot;??_-;_-@_-"/>
    <numFmt numFmtId="165" formatCode="_-* #,##0_-;\-* #,##0_-;_-* &quot;-&quot;??_-;_-@_-"/>
  </numFmts>
  <fonts count="31" x14ac:knownFonts="1">
    <font>
      <sz val="11"/>
      <color theme="1"/>
      <name val="Calibri"/>
      <family val="2"/>
      <scheme val="minor"/>
    </font>
    <font>
      <sz val="11"/>
      <color theme="1"/>
      <name val="Calibri"/>
      <family val="2"/>
      <scheme val="minor"/>
    </font>
    <font>
      <u/>
      <sz val="11"/>
      <color theme="10"/>
      <name val="Calibri"/>
      <family val="2"/>
      <scheme val="minor"/>
    </font>
    <font>
      <sz val="11"/>
      <color rgb="FF000000"/>
      <name val="Calibri"/>
      <family val="2"/>
    </font>
    <font>
      <b/>
      <sz val="8"/>
      <color rgb="FF2B956F"/>
      <name val="Arial"/>
      <family val="2"/>
    </font>
    <font>
      <b/>
      <sz val="8"/>
      <color rgb="FF000000"/>
      <name val="Arial"/>
      <family val="2"/>
    </font>
    <font>
      <b/>
      <sz val="8"/>
      <name val="Arial"/>
      <family val="2"/>
    </font>
    <font>
      <sz val="8"/>
      <name val="Arial"/>
      <family val="2"/>
    </font>
    <font>
      <u/>
      <sz val="8"/>
      <color theme="10"/>
      <name val="Arial"/>
      <family val="2"/>
    </font>
    <font>
      <sz val="10"/>
      <name val="Arial"/>
      <family val="2"/>
    </font>
    <font>
      <b/>
      <sz val="8"/>
      <color theme="0"/>
      <name val="Arial"/>
      <family val="2"/>
    </font>
    <font>
      <b/>
      <sz val="8"/>
      <color theme="1"/>
      <name val="Calibri"/>
      <family val="2"/>
      <scheme val="minor"/>
    </font>
    <font>
      <sz val="8"/>
      <color theme="1"/>
      <name val="Calibri"/>
      <family val="2"/>
      <scheme val="minor"/>
    </font>
    <font>
      <sz val="8"/>
      <color theme="1"/>
      <name val="Arial"/>
      <family val="2"/>
    </font>
    <font>
      <sz val="8"/>
      <color theme="0"/>
      <name val="Calibri"/>
      <family val="2"/>
      <scheme val="minor"/>
    </font>
    <font>
      <b/>
      <sz val="8"/>
      <color theme="3"/>
      <name val="Arial"/>
      <family val="2"/>
    </font>
    <font>
      <u/>
      <sz val="11"/>
      <color theme="3"/>
      <name val="Calibri"/>
      <family val="2"/>
      <scheme val="minor"/>
    </font>
    <font>
      <sz val="8"/>
      <color theme="3"/>
      <name val="Calibri"/>
      <family val="2"/>
      <scheme val="minor"/>
    </font>
    <font>
      <sz val="8"/>
      <color rgb="FFFF0000"/>
      <name val="Calibri"/>
      <family val="2"/>
      <scheme val="minor"/>
    </font>
    <font>
      <b/>
      <sz val="8"/>
      <color theme="1"/>
      <name val="Arial"/>
      <family val="2"/>
    </font>
    <font>
      <sz val="8"/>
      <color theme="0"/>
      <name val="Arial"/>
      <family val="2"/>
    </font>
    <font>
      <sz val="8"/>
      <color rgb="FF000000"/>
      <name val="Arial"/>
      <family val="2"/>
    </font>
    <font>
      <b/>
      <sz val="8"/>
      <color rgb="FFFFFFFF"/>
      <name val="Arial"/>
      <family val="2"/>
    </font>
    <font>
      <sz val="8"/>
      <color rgb="FFFF0000"/>
      <name val="Arial"/>
      <family val="2"/>
    </font>
    <font>
      <b/>
      <sz val="8"/>
      <color rgb="FFFF0000"/>
      <name val="Arial"/>
      <family val="2"/>
    </font>
    <font>
      <sz val="9"/>
      <color rgb="FF000000"/>
      <name val="Arial"/>
      <family val="2"/>
    </font>
    <font>
      <sz val="6"/>
      <color rgb="FF000000"/>
      <name val="Arial"/>
      <family val="2"/>
    </font>
    <font>
      <b/>
      <sz val="10"/>
      <name val="Arial"/>
      <family val="2"/>
    </font>
    <font>
      <b/>
      <sz val="8"/>
      <color theme="0" tint="-0.14999847407452621"/>
      <name val="Arial"/>
      <family val="2"/>
    </font>
    <font>
      <sz val="8"/>
      <color indexed="8"/>
      <name val="Arial"/>
      <family val="2"/>
    </font>
    <font>
      <b/>
      <sz val="8"/>
      <color indexed="8"/>
      <name val="Arial"/>
      <family val="2"/>
    </font>
  </fonts>
  <fills count="13">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EDE7E7"/>
        <bgColor rgb="FF000000"/>
      </patternFill>
    </fill>
    <fill>
      <patternFill patternType="solid">
        <fgColor rgb="FF471306"/>
        <bgColor rgb="FF000000"/>
      </patternFill>
    </fill>
    <fill>
      <patternFill patternType="solid">
        <fgColor rgb="FF471406"/>
        <bgColor rgb="FF000000"/>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8" tint="0.39997558519241921"/>
        <bgColor indexed="64"/>
      </patternFill>
    </fill>
  </fills>
  <borders count="24">
    <border>
      <left/>
      <right/>
      <top/>
      <bottom/>
      <diagonal/>
    </border>
    <border>
      <left/>
      <right/>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auto="1"/>
      </right>
      <top style="thin">
        <color auto="1"/>
      </top>
      <bottom/>
      <diagonal/>
    </border>
    <border>
      <left/>
      <right style="thin">
        <color auto="1"/>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xf numFmtId="0" fontId="9" fillId="0" borderId="0"/>
    <xf numFmtId="43" fontId="1" fillId="0" borderId="0" applyFont="0" applyFill="0" applyBorder="0" applyAlignment="0" applyProtection="0"/>
    <xf numFmtId="0" fontId="3" fillId="0" borderId="0"/>
    <xf numFmtId="0" fontId="3" fillId="0" borderId="0"/>
    <xf numFmtId="0" fontId="1" fillId="0" borderId="0"/>
    <xf numFmtId="0" fontId="1" fillId="0" borderId="0"/>
    <xf numFmtId="9" fontId="1" fillId="0" borderId="0" applyFont="0" applyFill="0" applyBorder="0" applyAlignment="0" applyProtection="0"/>
    <xf numFmtId="43" fontId="1" fillId="0" borderId="0"/>
    <xf numFmtId="9" fontId="1" fillId="0" borderId="0" applyFont="0" applyFill="0" applyBorder="0" applyAlignment="0" applyProtection="0"/>
  </cellStyleXfs>
  <cellXfs count="427">
    <xf numFmtId="0" fontId="0" fillId="0" borderId="0" xfId="0"/>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center"/>
      <protection locked="0"/>
    </xf>
    <xf numFmtId="0" fontId="7" fillId="0" borderId="5" xfId="0" applyFont="1" applyFill="1" applyBorder="1" applyProtection="1">
      <protection locked="0"/>
    </xf>
    <xf numFmtId="0" fontId="6" fillId="0" borderId="6" xfId="0" applyFont="1" applyFill="1" applyBorder="1" applyAlignment="1" applyProtection="1">
      <alignment horizontal="center"/>
      <protection locked="0"/>
    </xf>
    <xf numFmtId="0" fontId="6" fillId="0" borderId="7" xfId="0" applyFont="1" applyFill="1" applyBorder="1" applyAlignment="1" applyProtection="1">
      <alignment horizontal="center"/>
      <protection locked="0"/>
    </xf>
    <xf numFmtId="0" fontId="6" fillId="0" borderId="7" xfId="0" applyFont="1" applyFill="1" applyBorder="1" applyAlignment="1" applyProtection="1">
      <alignment horizontal="left" indent="1"/>
      <protection locked="0"/>
    </xf>
    <xf numFmtId="0" fontId="8" fillId="0" borderId="6" xfId="2" applyFont="1" applyFill="1" applyBorder="1" applyAlignment="1" applyProtection="1">
      <alignment horizontal="center"/>
      <protection locked="0"/>
    </xf>
    <xf numFmtId="0" fontId="8" fillId="0" borderId="7" xfId="2" applyFont="1" applyFill="1" applyBorder="1" applyProtection="1">
      <protection locked="0"/>
    </xf>
    <xf numFmtId="0" fontId="7" fillId="0" borderId="7" xfId="0" applyFont="1" applyFill="1" applyBorder="1" applyProtection="1">
      <protection locked="0"/>
    </xf>
    <xf numFmtId="0" fontId="6" fillId="0" borderId="8" xfId="0" applyFont="1" applyFill="1" applyBorder="1" applyAlignment="1" applyProtection="1">
      <alignment horizontal="center"/>
      <protection locked="0"/>
    </xf>
    <xf numFmtId="0" fontId="7" fillId="0" borderId="9" xfId="0" applyFont="1" applyBorder="1" applyProtection="1">
      <protection locked="0"/>
    </xf>
    <xf numFmtId="0" fontId="7" fillId="0" borderId="0" xfId="0" applyFont="1" applyProtection="1">
      <protection locked="0"/>
    </xf>
    <xf numFmtId="0" fontId="7" fillId="0" borderId="0" xfId="4" applyFont="1" applyAlignment="1" applyProtection="1">
      <alignment vertical="top"/>
      <protection locked="0"/>
    </xf>
    <xf numFmtId="0" fontId="11" fillId="0" borderId="0" xfId="0" applyFont="1" applyAlignment="1">
      <alignment horizontal="center" vertical="center" wrapText="1"/>
    </xf>
    <xf numFmtId="0" fontId="11" fillId="0" borderId="0" xfId="0" applyFont="1" applyFill="1" applyAlignment="1">
      <alignment vertical="center" wrapText="1"/>
    </xf>
    <xf numFmtId="0" fontId="11" fillId="0" borderId="0" xfId="0" applyFont="1" applyAlignment="1">
      <alignment vertical="center" wrapText="1"/>
    </xf>
    <xf numFmtId="0" fontId="12" fillId="0" borderId="0" xfId="0" applyFont="1"/>
    <xf numFmtId="0" fontId="13" fillId="0" borderId="12" xfId="0" applyFont="1" applyBorder="1"/>
    <xf numFmtId="0" fontId="13" fillId="0" borderId="0" xfId="0" applyFont="1"/>
    <xf numFmtId="0" fontId="14" fillId="0" borderId="0" xfId="0" applyFont="1"/>
    <xf numFmtId="0" fontId="12" fillId="0" borderId="0" xfId="0" applyFont="1" applyFill="1"/>
    <xf numFmtId="41" fontId="6" fillId="5" borderId="13" xfId="5" applyNumberFormat="1" applyFont="1" applyFill="1" applyBorder="1" applyAlignment="1" applyProtection="1">
      <alignment vertical="center" wrapText="1"/>
      <protection locked="0"/>
    </xf>
    <xf numFmtId="0" fontId="15" fillId="0" borderId="0" xfId="0" applyFont="1"/>
    <xf numFmtId="0" fontId="16" fillId="0" borderId="0" xfId="2" applyFont="1" applyBorder="1"/>
    <xf numFmtId="0" fontId="17" fillId="0" borderId="0" xfId="0" applyFont="1" applyBorder="1"/>
    <xf numFmtId="0" fontId="17" fillId="0" borderId="0" xfId="0" applyFont="1" applyFill="1" applyBorder="1"/>
    <xf numFmtId="0" fontId="14" fillId="0" borderId="0" xfId="0" applyFont="1" applyBorder="1"/>
    <xf numFmtId="0" fontId="12" fillId="0" borderId="0" xfId="0" applyFont="1" applyBorder="1"/>
    <xf numFmtId="0" fontId="14" fillId="0" borderId="0" xfId="0" applyFont="1" applyFill="1" applyBorder="1"/>
    <xf numFmtId="0" fontId="18" fillId="0" borderId="0" xfId="0" applyFont="1" applyFill="1" applyBorder="1"/>
    <xf numFmtId="0" fontId="12" fillId="0" borderId="0" xfId="0" applyFont="1" applyFill="1" applyBorder="1"/>
    <xf numFmtId="0" fontId="18" fillId="0" borderId="0" xfId="0" applyFont="1" applyBorder="1"/>
    <xf numFmtId="41" fontId="19" fillId="5" borderId="13" xfId="5" applyNumberFormat="1" applyFont="1" applyFill="1" applyBorder="1" applyAlignment="1" applyProtection="1">
      <alignment vertical="center" wrapText="1"/>
      <protection locked="0"/>
    </xf>
    <xf numFmtId="0" fontId="20" fillId="0" borderId="0" xfId="0" applyFont="1"/>
    <xf numFmtId="0" fontId="5" fillId="2" borderId="0" xfId="3" applyFont="1" applyFill="1" applyAlignment="1">
      <alignment horizontal="right" vertical="center"/>
    </xf>
    <xf numFmtId="0" fontId="6" fillId="2" borderId="0" xfId="3" applyFont="1" applyFill="1" applyAlignment="1">
      <alignment horizontal="left" vertical="center"/>
    </xf>
    <xf numFmtId="0" fontId="4" fillId="6" borderId="0" xfId="3" applyFont="1" applyFill="1" applyAlignment="1">
      <alignment horizontal="center" vertical="center"/>
    </xf>
    <xf numFmtId="0" fontId="4" fillId="6" borderId="0" xfId="3" applyFont="1" applyFill="1"/>
    <xf numFmtId="0" fontId="21" fillId="0" borderId="0" xfId="3" applyFont="1"/>
    <xf numFmtId="0" fontId="22" fillId="7" borderId="0" xfId="3" applyFont="1" applyFill="1"/>
    <xf numFmtId="0" fontId="21" fillId="0" borderId="0" xfId="3" applyFont="1" applyAlignment="1">
      <alignment horizontal="center"/>
    </xf>
    <xf numFmtId="4" fontId="21" fillId="0" borderId="0" xfId="3" applyNumberFormat="1" applyFont="1"/>
    <xf numFmtId="0" fontId="13" fillId="0" borderId="0" xfId="3" applyFont="1" applyFill="1" applyAlignment="1">
      <alignment horizontal="center"/>
    </xf>
    <xf numFmtId="0" fontId="13" fillId="0" borderId="0" xfId="3" applyFont="1" applyFill="1"/>
    <xf numFmtId="0" fontId="22" fillId="8" borderId="0" xfId="3" applyFont="1" applyFill="1"/>
    <xf numFmtId="0" fontId="7" fillId="0" borderId="0" xfId="6" applyFont="1"/>
    <xf numFmtId="9" fontId="7" fillId="0" borderId="0" xfId="6" applyNumberFormat="1" applyFont="1"/>
    <xf numFmtId="4" fontId="7" fillId="0" borderId="0" xfId="6" applyNumberFormat="1" applyFont="1"/>
    <xf numFmtId="0" fontId="7" fillId="0" borderId="0" xfId="6" applyFont="1" applyAlignment="1">
      <alignment horizontal="center"/>
    </xf>
    <xf numFmtId="0" fontId="22" fillId="7" borderId="0" xfId="6" applyFont="1" applyFill="1"/>
    <xf numFmtId="0" fontId="4" fillId="6" borderId="0" xfId="6" applyFont="1" applyFill="1"/>
    <xf numFmtId="0" fontId="21" fillId="0" borderId="0" xfId="6" applyFont="1"/>
    <xf numFmtId="0" fontId="7" fillId="0" borderId="0" xfId="6" applyFont="1" applyAlignment="1">
      <alignment horizontal="center" vertical="center"/>
    </xf>
    <xf numFmtId="0" fontId="7" fillId="0" borderId="0" xfId="6" applyFont="1" applyAlignment="1">
      <alignment wrapText="1"/>
    </xf>
    <xf numFmtId="0" fontId="5" fillId="2" borderId="0" xfId="7" applyFont="1" applyFill="1" applyAlignment="1">
      <alignment horizontal="right" vertical="center"/>
    </xf>
    <xf numFmtId="0" fontId="6" fillId="2" borderId="0" xfId="7" applyFont="1" applyFill="1" applyAlignment="1">
      <alignment horizontal="left" vertical="center"/>
    </xf>
    <xf numFmtId="0" fontId="4" fillId="6" borderId="0" xfId="7" applyFont="1" applyFill="1" applyAlignment="1">
      <alignment horizontal="center" vertical="center"/>
    </xf>
    <xf numFmtId="0" fontId="4" fillId="6" borderId="0" xfId="7" applyFont="1" applyFill="1"/>
    <xf numFmtId="0" fontId="22" fillId="7" borderId="0" xfId="7" applyFont="1" applyFill="1"/>
    <xf numFmtId="0" fontId="21" fillId="0" borderId="0" xfId="7" applyFont="1" applyAlignment="1">
      <alignment horizontal="center"/>
    </xf>
    <xf numFmtId="4" fontId="21" fillId="0" borderId="0" xfId="7" applyNumberFormat="1" applyFont="1"/>
    <xf numFmtId="0" fontId="22" fillId="7" borderId="0" xfId="7" applyFont="1" applyFill="1" applyAlignment="1">
      <alignment horizontal="center"/>
    </xf>
    <xf numFmtId="0" fontId="5" fillId="0" borderId="0" xfId="7" applyFont="1" applyAlignment="1">
      <alignment horizontal="center"/>
    </xf>
    <xf numFmtId="0" fontId="5" fillId="0" borderId="0" xfId="7" applyFont="1" applyAlignment="1">
      <alignment horizontal="left" indent="1"/>
    </xf>
    <xf numFmtId="0" fontId="5" fillId="0" borderId="0" xfId="7" applyFont="1"/>
    <xf numFmtId="0" fontId="6" fillId="0" borderId="0" xfId="7" applyFont="1"/>
    <xf numFmtId="0" fontId="5" fillId="0" borderId="0" xfId="7" quotePrefix="1" applyFont="1" applyAlignment="1">
      <alignment horizontal="left" indent="1"/>
    </xf>
    <xf numFmtId="0" fontId="21" fillId="0" borderId="0" xfId="7" quotePrefix="1" applyFont="1"/>
    <xf numFmtId="0" fontId="19" fillId="0" borderId="0" xfId="8" applyFont="1"/>
    <xf numFmtId="0" fontId="5" fillId="9" borderId="10" xfId="8" applyFont="1" applyFill="1" applyBorder="1" applyAlignment="1">
      <alignment vertical="center"/>
    </xf>
    <xf numFmtId="4" fontId="5" fillId="9" borderId="19" xfId="8" applyNumberFormat="1" applyFont="1" applyFill="1" applyBorder="1" applyAlignment="1">
      <alignment horizontal="right" vertical="center" wrapText="1" indent="1"/>
    </xf>
    <xf numFmtId="0" fontId="13" fillId="0" borderId="0" xfId="8" applyFont="1"/>
    <xf numFmtId="0" fontId="5" fillId="0" borderId="11" xfId="8" applyFont="1" applyBorder="1" applyAlignment="1">
      <alignment vertical="center"/>
    </xf>
    <xf numFmtId="0" fontId="5" fillId="0" borderId="10" xfId="8" applyFont="1" applyBorder="1" applyAlignment="1">
      <alignment vertical="center"/>
    </xf>
    <xf numFmtId="0" fontId="7" fillId="0" borderId="10" xfId="8" applyFont="1" applyBorder="1" applyAlignment="1">
      <alignment vertical="center"/>
    </xf>
    <xf numFmtId="0" fontId="7" fillId="0" borderId="11" xfId="8" applyFont="1" applyBorder="1" applyAlignment="1">
      <alignment horizontal="left" vertical="center" indent="1"/>
    </xf>
    <xf numFmtId="0" fontId="13" fillId="0" borderId="10" xfId="8" applyFont="1" applyBorder="1"/>
    <xf numFmtId="0" fontId="21" fillId="0" borderId="20" xfId="8" applyFont="1" applyBorder="1" applyAlignment="1">
      <alignment horizontal="left" vertical="center" wrapText="1" indent="1"/>
    </xf>
    <xf numFmtId="0" fontId="21" fillId="0" borderId="10" xfId="8" applyFont="1" applyBorder="1" applyAlignment="1">
      <alignment horizontal="left" vertical="center"/>
    </xf>
    <xf numFmtId="0" fontId="21" fillId="0" borderId="11" xfId="8" applyFont="1" applyBorder="1" applyAlignment="1">
      <alignment horizontal="left" vertical="center" indent="1"/>
    </xf>
    <xf numFmtId="0" fontId="21" fillId="0" borderId="11" xfId="8" applyFont="1" applyBorder="1" applyAlignment="1">
      <alignment horizontal="left" vertical="center" wrapText="1"/>
    </xf>
    <xf numFmtId="0" fontId="7" fillId="0" borderId="10" xfId="8" applyFont="1" applyBorder="1" applyAlignment="1">
      <alignment horizontal="left" vertical="center"/>
    </xf>
    <xf numFmtId="0" fontId="7" fillId="0" borderId="10" xfId="8" applyFont="1" applyBorder="1" applyAlignment="1">
      <alignment horizontal="left"/>
    </xf>
    <xf numFmtId="0" fontId="21" fillId="0" borderId="11" xfId="8" applyFont="1" applyBorder="1" applyAlignment="1">
      <alignment horizontal="left" vertical="center"/>
    </xf>
    <xf numFmtId="0" fontId="5" fillId="9" borderId="19" xfId="8" applyFont="1" applyFill="1" applyBorder="1" applyAlignment="1">
      <alignment vertical="center"/>
    </xf>
    <xf numFmtId="0" fontId="5" fillId="3" borderId="10" xfId="8" applyFont="1" applyFill="1" applyBorder="1" applyAlignment="1">
      <alignment vertical="center"/>
    </xf>
    <xf numFmtId="4" fontId="21" fillId="0" borderId="11" xfId="8" applyNumberFormat="1" applyFont="1" applyBorder="1" applyAlignment="1">
      <alignment horizontal="right" vertical="center"/>
    </xf>
    <xf numFmtId="0" fontId="21" fillId="0" borderId="11" xfId="8" applyFont="1" applyBorder="1" applyAlignment="1">
      <alignment vertical="center"/>
    </xf>
    <xf numFmtId="0" fontId="13" fillId="0" borderId="11" xfId="8" applyFont="1" applyBorder="1"/>
    <xf numFmtId="0" fontId="7" fillId="0" borderId="20" xfId="8" applyFont="1" applyBorder="1" applyAlignment="1">
      <alignment horizontal="left" vertical="center" indent="1"/>
    </xf>
    <xf numFmtId="49" fontId="7" fillId="0" borderId="10" xfId="8" applyNumberFormat="1" applyFont="1" applyBorder="1"/>
    <xf numFmtId="0" fontId="7" fillId="0" borderId="20" xfId="8" applyFont="1" applyBorder="1" applyAlignment="1">
      <alignment horizontal="left" vertical="center" wrapText="1" indent="1"/>
    </xf>
    <xf numFmtId="0" fontId="6" fillId="0" borderId="20" xfId="8" applyFont="1" applyBorder="1" applyAlignment="1">
      <alignment vertical="center"/>
    </xf>
    <xf numFmtId="0" fontId="6" fillId="0" borderId="10" xfId="8" applyFont="1" applyBorder="1" applyAlignment="1">
      <alignment vertical="center"/>
    </xf>
    <xf numFmtId="4" fontId="7" fillId="0" borderId="11" xfId="8" applyNumberFormat="1" applyFont="1" applyBorder="1" applyAlignment="1">
      <alignment horizontal="right" vertical="center"/>
    </xf>
    <xf numFmtId="0" fontId="7" fillId="0" borderId="11" xfId="8" applyFont="1" applyBorder="1" applyAlignment="1">
      <alignment vertical="center"/>
    </xf>
    <xf numFmtId="0" fontId="7" fillId="0" borderId="11" xfId="8" applyFont="1" applyBorder="1"/>
    <xf numFmtId="49" fontId="6" fillId="0" borderId="10" xfId="8" applyNumberFormat="1" applyFont="1" applyBorder="1" applyAlignment="1">
      <alignment vertical="center"/>
    </xf>
    <xf numFmtId="0" fontId="5" fillId="0" borderId="20" xfId="8" applyFont="1" applyBorder="1" applyAlignment="1">
      <alignment vertical="center"/>
    </xf>
    <xf numFmtId="0" fontId="5" fillId="9" borderId="17" xfId="8" applyFont="1" applyFill="1" applyBorder="1" applyAlignment="1">
      <alignment vertical="center"/>
    </xf>
    <xf numFmtId="0" fontId="21" fillId="0" borderId="0" xfId="7" applyFont="1" applyAlignment="1">
      <alignment horizontal="center" vertical="center"/>
    </xf>
    <xf numFmtId="0" fontId="22" fillId="7" borderId="0" xfId="7" applyFont="1" applyFill="1" applyAlignment="1">
      <alignment horizontal="center" vertical="center" wrapText="1"/>
    </xf>
    <xf numFmtId="0" fontId="22" fillId="7" borderId="0" xfId="7" applyFont="1" applyFill="1" applyAlignment="1">
      <alignment horizontal="center" vertical="center"/>
    </xf>
    <xf numFmtId="0" fontId="23" fillId="0" borderId="0" xfId="7" applyFont="1"/>
    <xf numFmtId="4" fontId="13" fillId="0" borderId="0" xfId="8" applyNumberFormat="1" applyFont="1"/>
    <xf numFmtId="3" fontId="5" fillId="9" borderId="19" xfId="8" applyNumberFormat="1" applyFont="1" applyFill="1" applyBorder="1" applyAlignment="1">
      <alignment horizontal="right" vertical="center" wrapText="1" indent="1"/>
    </xf>
    <xf numFmtId="4" fontId="7" fillId="0" borderId="0" xfId="4" applyNumberFormat="1" applyFont="1" applyAlignment="1" applyProtection="1">
      <alignment vertical="top"/>
      <protection locked="0"/>
    </xf>
    <xf numFmtId="0" fontId="7" fillId="0" borderId="0" xfId="4" applyFont="1" applyAlignment="1" applyProtection="1">
      <alignment vertical="top" wrapText="1"/>
      <protection locked="0"/>
    </xf>
    <xf numFmtId="0" fontId="21" fillId="0" borderId="0" xfId="3" applyFont="1" applyAlignment="1">
      <alignment horizontal="center" wrapText="1"/>
    </xf>
    <xf numFmtId="9" fontId="21" fillId="0" borderId="0" xfId="10" applyFont="1"/>
    <xf numFmtId="4" fontId="0" fillId="0" borderId="0" xfId="0" applyNumberFormat="1"/>
    <xf numFmtId="43" fontId="0" fillId="0" borderId="0" xfId="1" applyFont="1"/>
    <xf numFmtId="43" fontId="21" fillId="0" borderId="0" xfId="1" applyFont="1"/>
    <xf numFmtId="0" fontId="7" fillId="0" borderId="0" xfId="7" applyFont="1"/>
    <xf numFmtId="0" fontId="13" fillId="0" borderId="0" xfId="0" applyFont="1" applyAlignment="1">
      <alignment wrapText="1"/>
    </xf>
    <xf numFmtId="4" fontId="13" fillId="0" borderId="0" xfId="5" applyNumberFormat="1" applyFont="1" applyFill="1" applyBorder="1" applyAlignment="1">
      <alignment wrapText="1"/>
    </xf>
    <xf numFmtId="0" fontId="7" fillId="0" borderId="0" xfId="6" applyFont="1" applyAlignment="1">
      <alignment horizontal="center" wrapText="1"/>
    </xf>
    <xf numFmtId="0" fontId="13" fillId="0" borderId="0" xfId="0" applyFont="1" applyAlignment="1">
      <alignment horizontal="center"/>
    </xf>
    <xf numFmtId="0" fontId="13" fillId="0" borderId="0" xfId="0" applyFont="1" applyAlignment="1">
      <alignment horizontal="center" wrapText="1"/>
    </xf>
    <xf numFmtId="0" fontId="21" fillId="0" borderId="0" xfId="7" applyFont="1" applyAlignment="1">
      <alignment horizontal="left"/>
    </xf>
    <xf numFmtId="43" fontId="21" fillId="0" borderId="0" xfId="7" applyNumberFormat="1" applyFont="1"/>
    <xf numFmtId="0" fontId="13" fillId="0" borderId="0" xfId="3" applyFont="1" applyAlignment="1">
      <alignment horizontal="center"/>
    </xf>
    <xf numFmtId="0" fontId="13" fillId="0" borderId="0" xfId="3" applyFont="1"/>
    <xf numFmtId="43" fontId="21" fillId="0" borderId="0" xfId="3" applyNumberFormat="1" applyFont="1"/>
    <xf numFmtId="0" fontId="21" fillId="0" borderId="0" xfId="3" applyFont="1" applyAlignment="1">
      <alignment horizontal="left" wrapText="1"/>
    </xf>
    <xf numFmtId="0" fontId="21" fillId="0" borderId="0" xfId="3" applyFont="1" applyAlignment="1">
      <alignment vertical="center"/>
    </xf>
    <xf numFmtId="0" fontId="21" fillId="0" borderId="0" xfId="3" applyFont="1" applyAlignment="1">
      <alignment horizontal="center" vertical="center"/>
    </xf>
    <xf numFmtId="0" fontId="21" fillId="0" borderId="0" xfId="7" applyFont="1"/>
    <xf numFmtId="0" fontId="21" fillId="0" borderId="0" xfId="7" applyFont="1" applyAlignment="1">
      <alignment vertical="center"/>
    </xf>
    <xf numFmtId="0" fontId="13" fillId="0" borderId="0" xfId="8" applyFont="1" applyAlignment="1">
      <alignment vertical="center"/>
    </xf>
    <xf numFmtId="0" fontId="13" fillId="0" borderId="0" xfId="8" applyFont="1" applyAlignment="1">
      <alignment horizontal="center" vertical="center"/>
    </xf>
    <xf numFmtId="0" fontId="5" fillId="0" borderId="0" xfId="7" applyFont="1" applyAlignment="1">
      <alignment horizontal="left"/>
    </xf>
    <xf numFmtId="15" fontId="23" fillId="0" borderId="0" xfId="7" applyNumberFormat="1" applyFont="1"/>
    <xf numFmtId="4" fontId="5" fillId="0" borderId="11" xfId="8" applyNumberFormat="1" applyFont="1" applyBorder="1" applyAlignment="1">
      <alignment horizontal="right" vertical="center"/>
    </xf>
    <xf numFmtId="0" fontId="24" fillId="0" borderId="0" xfId="7" applyFont="1"/>
    <xf numFmtId="0" fontId="25" fillId="0" borderId="0" xfId="7" applyFont="1"/>
    <xf numFmtId="0" fontId="26" fillId="0" borderId="0" xfId="3" applyFont="1"/>
    <xf numFmtId="4" fontId="7" fillId="0" borderId="0" xfId="4" applyNumberFormat="1" applyFont="1" applyAlignment="1" applyProtection="1">
      <alignment vertical="top" wrapText="1"/>
      <protection locked="0"/>
    </xf>
    <xf numFmtId="4" fontId="6" fillId="0" borderId="0" xfId="6" applyNumberFormat="1" applyFont="1"/>
    <xf numFmtId="3" fontId="21" fillId="0" borderId="19" xfId="8" applyNumberFormat="1" applyFont="1" applyBorder="1" applyAlignment="1">
      <alignment horizontal="right" vertical="center" wrapText="1" indent="1"/>
    </xf>
    <xf numFmtId="3" fontId="5" fillId="0" borderId="19" xfId="8" applyNumberFormat="1" applyFont="1" applyBorder="1" applyAlignment="1">
      <alignment horizontal="right" vertical="center" wrapText="1" indent="1"/>
    </xf>
    <xf numFmtId="3" fontId="5" fillId="0" borderId="11" xfId="8" applyNumberFormat="1" applyFont="1" applyBorder="1" applyAlignment="1">
      <alignment horizontal="right" vertical="center"/>
    </xf>
    <xf numFmtId="3" fontId="5" fillId="9" borderId="19" xfId="8" applyNumberFormat="1" applyFont="1" applyFill="1" applyBorder="1" applyAlignment="1">
      <alignment horizontal="right" vertical="center"/>
    </xf>
    <xf numFmtId="4" fontId="7" fillId="0" borderId="0" xfId="4" applyNumberFormat="1" applyFont="1" applyFill="1" applyBorder="1" applyAlignment="1" applyProtection="1">
      <alignment vertical="top" wrapText="1"/>
      <protection locked="0"/>
    </xf>
    <xf numFmtId="0" fontId="7" fillId="0" borderId="0" xfId="4" applyFont="1" applyFill="1" applyBorder="1" applyAlignment="1" applyProtection="1">
      <alignment vertical="top" wrapText="1"/>
      <protection locked="0"/>
    </xf>
    <xf numFmtId="0" fontId="27" fillId="0" borderId="0" xfId="4" applyFont="1" applyAlignment="1">
      <alignment horizontal="left"/>
    </xf>
    <xf numFmtId="43" fontId="7" fillId="0" borderId="0" xfId="1" applyFont="1"/>
    <xf numFmtId="0" fontId="7" fillId="0" borderId="0" xfId="4" applyFont="1" applyAlignment="1">
      <alignment horizontal="left" vertical="center" wrapText="1"/>
    </xf>
    <xf numFmtId="9" fontId="21" fillId="0" borderId="0" xfId="3" applyNumberFormat="1" applyFont="1" applyAlignment="1">
      <alignment horizontal="center" wrapText="1"/>
    </xf>
    <xf numFmtId="10" fontId="7" fillId="0" borderId="0" xfId="6" applyNumberFormat="1" applyFont="1"/>
    <xf numFmtId="10" fontId="13" fillId="0" borderId="0" xfId="12" applyNumberFormat="1" applyFont="1" applyFill="1" applyBorder="1" applyAlignment="1">
      <alignment horizontal="left" wrapText="1"/>
    </xf>
    <xf numFmtId="43" fontId="21" fillId="0" borderId="0" xfId="1" applyFont="1" applyFill="1"/>
    <xf numFmtId="4" fontId="21" fillId="0" borderId="0" xfId="3" applyNumberFormat="1" applyFont="1" applyFill="1"/>
    <xf numFmtId="0" fontId="21" fillId="0" borderId="0" xfId="3" applyFont="1" applyAlignment="1">
      <alignment wrapText="1"/>
    </xf>
    <xf numFmtId="0" fontId="21" fillId="0" borderId="0" xfId="3" applyFont="1" applyFill="1"/>
    <xf numFmtId="0" fontId="21" fillId="0" borderId="0" xfId="3" applyFont="1" applyFill="1" applyAlignment="1">
      <alignment wrapText="1"/>
    </xf>
    <xf numFmtId="0" fontId="6" fillId="2" borderId="0" xfId="3" applyFont="1" applyFill="1" applyAlignment="1">
      <alignment horizontal="right" vertical="center"/>
    </xf>
    <xf numFmtId="4" fontId="7" fillId="0" borderId="0" xfId="6" applyNumberFormat="1" applyFont="1" applyAlignment="1">
      <alignment wrapText="1"/>
    </xf>
    <xf numFmtId="9" fontId="7" fillId="0" borderId="0" xfId="10" applyFont="1" applyAlignment="1">
      <alignment wrapText="1"/>
    </xf>
    <xf numFmtId="43" fontId="7" fillId="0" borderId="0" xfId="6" applyNumberFormat="1" applyFont="1"/>
    <xf numFmtId="43" fontId="7" fillId="0" borderId="0" xfId="6" applyNumberFormat="1" applyFont="1" applyAlignment="1">
      <alignment horizontal="left" vertical="top" wrapText="1"/>
    </xf>
    <xf numFmtId="0" fontId="7" fillId="0" borderId="0" xfId="6" applyNumberFormat="1" applyFont="1" applyAlignment="1">
      <alignment wrapText="1"/>
    </xf>
    <xf numFmtId="0" fontId="7" fillId="0" borderId="0" xfId="6" applyFont="1" applyAlignment="1">
      <alignment vertical="center"/>
    </xf>
    <xf numFmtId="9" fontId="7" fillId="0" borderId="0" xfId="10" applyFont="1" applyAlignment="1">
      <alignment vertical="center" wrapText="1"/>
    </xf>
    <xf numFmtId="0" fontId="7" fillId="0" borderId="0" xfId="6" applyFont="1" applyAlignment="1">
      <alignment horizontal="left" vertical="top" wrapText="1"/>
    </xf>
    <xf numFmtId="43" fontId="7" fillId="0" borderId="0" xfId="6" applyNumberFormat="1" applyFont="1" applyAlignment="1">
      <alignment wrapText="1"/>
    </xf>
    <xf numFmtId="0" fontId="6" fillId="2" borderId="0" xfId="7" applyFont="1" applyFill="1" applyAlignment="1">
      <alignment horizontal="right" vertical="center"/>
    </xf>
    <xf numFmtId="0" fontId="21" fillId="0" borderId="0" xfId="7" applyFont="1" applyFill="1"/>
    <xf numFmtId="0" fontId="5" fillId="0" borderId="0" xfId="7" quotePrefix="1" applyFont="1" applyFill="1" applyAlignment="1">
      <alignment horizontal="left" indent="1"/>
    </xf>
    <xf numFmtId="0" fontId="21" fillId="0" borderId="0" xfId="7" applyFont="1" applyFill="1" applyAlignment="1">
      <alignment horizontal="center"/>
    </xf>
    <xf numFmtId="0" fontId="7" fillId="0" borderId="0" xfId="7" applyFont="1" applyFill="1"/>
    <xf numFmtId="0" fontId="6" fillId="0" borderId="0" xfId="7" applyFont="1" applyFill="1"/>
    <xf numFmtId="0" fontId="5" fillId="0" borderId="0" xfId="7" applyFont="1" applyFill="1" applyAlignment="1">
      <alignment horizontal="center"/>
    </xf>
    <xf numFmtId="0" fontId="21" fillId="0" borderId="0" xfId="7" applyFont="1" applyFill="1" applyAlignment="1">
      <alignment horizontal="left"/>
    </xf>
    <xf numFmtId="0" fontId="5" fillId="0" borderId="0" xfId="7" applyFont="1" applyFill="1" applyAlignment="1">
      <alignment horizontal="left"/>
    </xf>
    <xf numFmtId="0" fontId="5" fillId="0" borderId="0" xfId="7" applyFont="1" applyFill="1" applyAlignment="1">
      <alignment horizontal="left" indent="1"/>
    </xf>
    <xf numFmtId="0" fontId="5" fillId="0" borderId="0" xfId="7" applyFont="1" applyFill="1"/>
    <xf numFmtId="0" fontId="28" fillId="2" borderId="0" xfId="7" applyFont="1" applyFill="1" applyAlignment="1">
      <alignment horizontal="left" vertical="center"/>
    </xf>
    <xf numFmtId="0" fontId="28" fillId="2" borderId="0" xfId="7" applyFont="1" applyFill="1" applyAlignment="1">
      <alignment horizontal="right" vertical="center"/>
    </xf>
    <xf numFmtId="0" fontId="4" fillId="6" borderId="0" xfId="3" applyFont="1" applyFill="1" applyAlignment="1">
      <alignment vertical="center"/>
    </xf>
    <xf numFmtId="0" fontId="22" fillId="7" borderId="0" xfId="3" applyFont="1" applyFill="1" applyAlignment="1">
      <alignment vertical="center"/>
    </xf>
    <xf numFmtId="0" fontId="21" fillId="0" borderId="0" xfId="3" applyFont="1" applyAlignment="1">
      <alignment vertical="center" wrapText="1"/>
    </xf>
    <xf numFmtId="0" fontId="13" fillId="0" borderId="0" xfId="3" applyFont="1" applyAlignment="1">
      <alignment horizontal="center" vertical="center"/>
    </xf>
    <xf numFmtId="0" fontId="13" fillId="0" borderId="0" xfId="3" applyFont="1" applyAlignment="1">
      <alignment vertical="center"/>
    </xf>
    <xf numFmtId="9" fontId="21" fillId="0" borderId="0" xfId="10" applyFont="1" applyAlignment="1">
      <alignment horizontal="left" vertical="center" wrapText="1"/>
    </xf>
    <xf numFmtId="0" fontId="22" fillId="8" borderId="0" xfId="3" applyFont="1" applyFill="1" applyAlignment="1">
      <alignment vertical="center"/>
    </xf>
    <xf numFmtId="0" fontId="4" fillId="6" borderId="0" xfId="6" applyFont="1" applyFill="1" applyAlignment="1">
      <alignment vertical="center"/>
    </xf>
    <xf numFmtId="0" fontId="22" fillId="7" borderId="0" xfId="6" applyFont="1" applyFill="1" applyAlignment="1">
      <alignment vertical="center"/>
    </xf>
    <xf numFmtId="0" fontId="7" fillId="0" borderId="0" xfId="6" applyFont="1" applyAlignment="1">
      <alignment vertical="center" wrapText="1"/>
    </xf>
    <xf numFmtId="0" fontId="21" fillId="0" borderId="0" xfId="6" applyFont="1" applyAlignment="1">
      <alignment vertical="center"/>
    </xf>
    <xf numFmtId="4" fontId="7" fillId="0" borderId="0" xfId="6" applyNumberFormat="1" applyFont="1" applyAlignment="1">
      <alignment vertical="center"/>
    </xf>
    <xf numFmtId="9" fontId="7" fillId="0" borderId="0" xfId="6" applyNumberFormat="1" applyFont="1" applyAlignment="1">
      <alignment vertical="center" wrapText="1"/>
    </xf>
    <xf numFmtId="0" fontId="4" fillId="6" borderId="0" xfId="7" applyFont="1" applyFill="1" applyAlignment="1">
      <alignment vertical="center"/>
    </xf>
    <xf numFmtId="0" fontId="22" fillId="7" borderId="0" xfId="7" applyFont="1" applyFill="1" applyAlignment="1">
      <alignment vertical="center"/>
    </xf>
    <xf numFmtId="0" fontId="21" fillId="0" borderId="0" xfId="7" applyFont="1" applyAlignment="1">
      <alignment vertical="center" wrapText="1"/>
    </xf>
    <xf numFmtId="0" fontId="5" fillId="0" borderId="0" xfId="3" applyFont="1" applyAlignment="1">
      <alignment horizontal="center"/>
    </xf>
    <xf numFmtId="9" fontId="21" fillId="0" borderId="0" xfId="3" applyNumberFormat="1" applyFont="1"/>
    <xf numFmtId="0" fontId="29" fillId="0" borderId="0" xfId="8" applyFont="1"/>
    <xf numFmtId="10" fontId="21" fillId="0" borderId="0" xfId="10" applyNumberFormat="1" applyFont="1"/>
    <xf numFmtId="0" fontId="5" fillId="0" borderId="0" xfId="7" quotePrefix="1" applyFont="1" applyAlignment="1">
      <alignment horizontal="left" vertical="center"/>
    </xf>
    <xf numFmtId="0" fontId="7" fillId="0" borderId="0" xfId="7" applyFont="1" applyAlignment="1">
      <alignment vertical="center"/>
    </xf>
    <xf numFmtId="0" fontId="6" fillId="0" borderId="0" xfId="7" applyFont="1" applyAlignment="1">
      <alignment vertical="center"/>
    </xf>
    <xf numFmtId="0" fontId="5" fillId="0" borderId="0" xfId="7" applyFont="1" applyAlignment="1">
      <alignment horizontal="center" vertical="center"/>
    </xf>
    <xf numFmtId="0" fontId="21" fillId="0" borderId="0" xfId="7" applyFont="1" applyAlignment="1">
      <alignment horizontal="left" vertical="center"/>
    </xf>
    <xf numFmtId="0" fontId="5" fillId="0" borderId="0" xfId="7" applyFont="1" applyAlignment="1">
      <alignment horizontal="left" vertical="center"/>
    </xf>
    <xf numFmtId="0" fontId="5" fillId="0" borderId="0" xfId="7" applyFont="1" applyAlignment="1">
      <alignment vertical="center"/>
    </xf>
    <xf numFmtId="0" fontId="21" fillId="0" borderId="0" xfId="3" applyFont="1" applyAlignment="1">
      <alignment wrapText="1"/>
    </xf>
    <xf numFmtId="0" fontId="21" fillId="0" borderId="0" xfId="3" applyFont="1" applyAlignment="1">
      <alignment horizontal="right"/>
    </xf>
    <xf numFmtId="43" fontId="21" fillId="0" borderId="0" xfId="1" applyFont="1" applyAlignment="1">
      <alignment horizontal="right" vertical="center"/>
    </xf>
    <xf numFmtId="16" fontId="21" fillId="0" borderId="0" xfId="3" applyNumberFormat="1" applyFont="1" applyAlignment="1">
      <alignment horizontal="right"/>
    </xf>
    <xf numFmtId="10" fontId="7" fillId="0" borderId="0" xfId="10" applyNumberFormat="1" applyFont="1"/>
    <xf numFmtId="10" fontId="6" fillId="0" borderId="0" xfId="10" applyNumberFormat="1" applyFont="1" applyFill="1"/>
    <xf numFmtId="0" fontId="21" fillId="0" borderId="0" xfId="7" applyFont="1" applyAlignment="1">
      <alignment horizontal="right"/>
    </xf>
    <xf numFmtId="0" fontId="9" fillId="0" borderId="0" xfId="4" applyAlignment="1" applyProtection="1">
      <alignment horizontal="left" vertical="top" indent="1"/>
      <protection locked="0"/>
    </xf>
    <xf numFmtId="0" fontId="5" fillId="0" borderId="0" xfId="3" applyFont="1" applyAlignment="1">
      <alignment horizontal="center"/>
    </xf>
    <xf numFmtId="0" fontId="21" fillId="0" borderId="0" xfId="3" applyFont="1" applyAlignment="1">
      <alignment wrapText="1"/>
    </xf>
    <xf numFmtId="0" fontId="21" fillId="0" borderId="0" xfId="3" applyFont="1" applyAlignment="1">
      <alignment horizontal="left" vertical="center"/>
    </xf>
    <xf numFmtId="0" fontId="29" fillId="0" borderId="0" xfId="3" applyFont="1"/>
    <xf numFmtId="9" fontId="21" fillId="0" borderId="0" xfId="3" applyNumberFormat="1" applyFont="1" applyAlignment="1">
      <alignment horizontal="center"/>
    </xf>
    <xf numFmtId="0" fontId="29" fillId="0" borderId="0" xfId="3" applyFont="1" applyAlignment="1">
      <alignment wrapText="1"/>
    </xf>
    <xf numFmtId="0" fontId="7" fillId="0" borderId="0" xfId="6" applyFont="1" applyAlignment="1">
      <alignment horizontal="left" vertical="center"/>
    </xf>
    <xf numFmtId="0" fontId="5" fillId="2" borderId="0" xfId="3" applyFont="1" applyFill="1" applyAlignment="1">
      <alignment horizontal="left" vertical="center"/>
    </xf>
    <xf numFmtId="0" fontId="5" fillId="2" borderId="0" xfId="3" applyFont="1" applyFill="1" applyAlignment="1">
      <alignment vertical="center"/>
    </xf>
    <xf numFmtId="2" fontId="21" fillId="0" borderId="0" xfId="11" applyNumberFormat="1" applyFont="1"/>
    <xf numFmtId="43" fontId="1" fillId="0" borderId="0" xfId="11"/>
    <xf numFmtId="2" fontId="21" fillId="0" borderId="0" xfId="7" applyNumberFormat="1" applyFont="1"/>
    <xf numFmtId="2" fontId="5" fillId="0" borderId="0" xfId="7" applyNumberFormat="1" applyFont="1"/>
    <xf numFmtId="2" fontId="22" fillId="7" borderId="0" xfId="7" applyNumberFormat="1" applyFont="1" applyFill="1" applyAlignment="1">
      <alignment horizontal="center" vertical="center" wrapText="1"/>
    </xf>
    <xf numFmtId="2" fontId="4" fillId="6" borderId="0" xfId="7" applyNumberFormat="1" applyFont="1" applyFill="1"/>
    <xf numFmtId="0" fontId="6" fillId="0" borderId="0" xfId="4" applyFont="1" applyAlignment="1" applyProtection="1">
      <alignment vertical="top"/>
      <protection locked="0"/>
    </xf>
    <xf numFmtId="0" fontId="21" fillId="12" borderId="0" xfId="3" applyFont="1" applyFill="1"/>
    <xf numFmtId="4" fontId="21" fillId="12" borderId="0" xfId="3" applyNumberFormat="1" applyFont="1" applyFill="1"/>
    <xf numFmtId="0" fontId="21" fillId="12" borderId="0" xfId="3" applyFont="1" applyFill="1" applyAlignment="1">
      <alignment horizontal="center"/>
    </xf>
    <xf numFmtId="0" fontId="5" fillId="12" borderId="0" xfId="3" applyFont="1" applyFill="1"/>
    <xf numFmtId="4" fontId="5" fillId="12" borderId="0" xfId="3" applyNumberFormat="1" applyFont="1" applyFill="1"/>
    <xf numFmtId="0" fontId="5" fillId="12" borderId="0" xfId="3" applyFont="1" applyFill="1" applyAlignment="1">
      <alignment horizontal="center"/>
    </xf>
    <xf numFmtId="0" fontId="5" fillId="0" borderId="0" xfId="3" applyFont="1"/>
    <xf numFmtId="9" fontId="21" fillId="0" borderId="0" xfId="10" applyFont="1" applyFill="1"/>
    <xf numFmtId="0" fontId="19" fillId="12" borderId="0" xfId="3" applyFont="1" applyFill="1"/>
    <xf numFmtId="0" fontId="19" fillId="12" borderId="0" xfId="3" applyFont="1" applyFill="1" applyAlignment="1">
      <alignment horizontal="center"/>
    </xf>
    <xf numFmtId="9" fontId="7" fillId="0" borderId="0" xfId="10" applyFont="1"/>
    <xf numFmtId="0" fontId="6" fillId="0" borderId="0" xfId="6" applyFont="1"/>
    <xf numFmtId="0" fontId="6" fillId="0" borderId="0" xfId="6" applyFont="1" applyAlignment="1">
      <alignment horizontal="center"/>
    </xf>
    <xf numFmtId="9" fontId="7" fillId="0" borderId="0" xfId="10" applyFont="1" applyFill="1"/>
    <xf numFmtId="9" fontId="6" fillId="12" borderId="0" xfId="10" applyFont="1" applyFill="1"/>
    <xf numFmtId="0" fontId="6" fillId="12" borderId="0" xfId="6" applyFont="1" applyFill="1"/>
    <xf numFmtId="0" fontId="6" fillId="12" borderId="0" xfId="6" applyFont="1" applyFill="1" applyAlignment="1">
      <alignment horizontal="center"/>
    </xf>
    <xf numFmtId="0" fontId="7" fillId="12" borderId="0" xfId="6" applyFont="1" applyFill="1"/>
    <xf numFmtId="0" fontId="7" fillId="12" borderId="0" xfId="6" applyFont="1" applyFill="1" applyAlignment="1">
      <alignment horizontal="center"/>
    </xf>
    <xf numFmtId="0" fontId="6" fillId="0" borderId="0" xfId="6" applyFont="1" applyAlignment="1">
      <alignment horizontal="center" vertical="center"/>
    </xf>
    <xf numFmtId="0" fontId="21" fillId="12" borderId="0" xfId="6" applyFont="1" applyFill="1"/>
    <xf numFmtId="0" fontId="6" fillId="12" borderId="0" xfId="6" applyFont="1" applyFill="1" applyAlignment="1">
      <alignment horizontal="center" vertical="center"/>
    </xf>
    <xf numFmtId="0" fontId="21" fillId="12" borderId="0" xfId="7" applyFont="1" applyFill="1"/>
    <xf numFmtId="0" fontId="5" fillId="12" borderId="0" xfId="7" applyFont="1" applyFill="1"/>
    <xf numFmtId="0" fontId="5" fillId="12" borderId="0" xfId="7" applyFont="1" applyFill="1" applyAlignment="1">
      <alignment horizontal="center"/>
    </xf>
    <xf numFmtId="0" fontId="5" fillId="12" borderId="0" xfId="7" quotePrefix="1" applyFont="1" applyFill="1" applyAlignment="1">
      <alignment horizontal="left" indent="1"/>
    </xf>
    <xf numFmtId="0" fontId="6" fillId="12" borderId="0" xfId="7" applyFont="1" applyFill="1"/>
    <xf numFmtId="0" fontId="5" fillId="12" borderId="0" xfId="7" applyFont="1" applyFill="1" applyAlignment="1">
      <alignment horizontal="left"/>
    </xf>
    <xf numFmtId="0" fontId="21" fillId="12" borderId="0" xfId="7" applyFont="1" applyFill="1" applyAlignment="1">
      <alignment horizontal="center"/>
    </xf>
    <xf numFmtId="0" fontId="5" fillId="12" borderId="0" xfId="7" applyFont="1" applyFill="1" applyAlignment="1">
      <alignment horizontal="left" indent="1"/>
    </xf>
    <xf numFmtId="0" fontId="7" fillId="0" borderId="0" xfId="7" applyFont="1" applyAlignment="1">
      <alignment horizontal="center"/>
    </xf>
    <xf numFmtId="0" fontId="6" fillId="12" borderId="20" xfId="8" applyFont="1" applyFill="1" applyBorder="1" applyAlignment="1">
      <alignment vertical="center"/>
    </xf>
    <xf numFmtId="0" fontId="6" fillId="12" borderId="10" xfId="8" applyFont="1" applyFill="1" applyBorder="1" applyAlignment="1">
      <alignment vertical="center"/>
    </xf>
    <xf numFmtId="0" fontId="5" fillId="12" borderId="20" xfId="8" applyFont="1" applyFill="1" applyBorder="1" applyAlignment="1">
      <alignment vertical="center"/>
    </xf>
    <xf numFmtId="0" fontId="5" fillId="12" borderId="10" xfId="8" applyFont="1" applyFill="1" applyBorder="1" applyAlignment="1">
      <alignment vertical="center"/>
    </xf>
    <xf numFmtId="164" fontId="21" fillId="0" borderId="0" xfId="1" applyNumberFormat="1" applyFont="1"/>
    <xf numFmtId="165" fontId="21" fillId="0" borderId="0" xfId="1" applyNumberFormat="1" applyFont="1"/>
    <xf numFmtId="165" fontId="21" fillId="0" borderId="0" xfId="3" applyNumberFormat="1" applyFont="1"/>
    <xf numFmtId="165" fontId="7" fillId="0" borderId="0" xfId="1" applyNumberFormat="1" applyFont="1"/>
    <xf numFmtId="43" fontId="5" fillId="0" borderId="0" xfId="1" applyFont="1"/>
    <xf numFmtId="165" fontId="5" fillId="0" borderId="0" xfId="1" applyNumberFormat="1" applyFont="1"/>
    <xf numFmtId="43" fontId="5" fillId="9" borderId="19" xfId="1" applyFont="1" applyFill="1" applyBorder="1" applyAlignment="1">
      <alignment horizontal="right" vertical="center" wrapText="1" indent="1"/>
    </xf>
    <xf numFmtId="43" fontId="5" fillId="0" borderId="11" xfId="1" applyFont="1" applyBorder="1" applyAlignment="1">
      <alignment horizontal="right" vertical="center"/>
    </xf>
    <xf numFmtId="43" fontId="5" fillId="0" borderId="19" xfId="1" applyFont="1" applyBorder="1" applyAlignment="1">
      <alignment horizontal="right" vertical="center" wrapText="1" indent="1"/>
    </xf>
    <xf numFmtId="43" fontId="21" fillId="0" borderId="19" xfId="1" applyFont="1" applyBorder="1" applyAlignment="1">
      <alignment horizontal="right" vertical="center" wrapText="1" indent="1"/>
    </xf>
    <xf numFmtId="43" fontId="21" fillId="0" borderId="11" xfId="1" applyFont="1" applyBorder="1" applyAlignment="1">
      <alignment horizontal="right" vertical="center" wrapText="1" indent="1"/>
    </xf>
    <xf numFmtId="43" fontId="21" fillId="0" borderId="19" xfId="1" applyFont="1" applyBorder="1" applyAlignment="1">
      <alignment horizontal="right" vertical="center" indent="1"/>
    </xf>
    <xf numFmtId="43" fontId="21" fillId="0" borderId="12" xfId="1" applyFont="1" applyBorder="1" applyAlignment="1">
      <alignment horizontal="right" vertical="center" indent="1"/>
    </xf>
    <xf numFmtId="165" fontId="5" fillId="9" borderId="19" xfId="1" applyNumberFormat="1" applyFont="1" applyFill="1" applyBorder="1" applyAlignment="1">
      <alignment horizontal="right" vertical="center" wrapText="1" indent="1"/>
    </xf>
    <xf numFmtId="165" fontId="5" fillId="0" borderId="11" xfId="1" applyNumberFormat="1" applyFont="1" applyBorder="1" applyAlignment="1">
      <alignment horizontal="right" vertical="center"/>
    </xf>
    <xf numFmtId="165" fontId="5" fillId="0" borderId="19" xfId="1" applyNumberFormat="1" applyFont="1" applyBorder="1" applyAlignment="1">
      <alignment horizontal="right" vertical="center" wrapText="1" indent="1"/>
    </xf>
    <xf numFmtId="165" fontId="21" fillId="0" borderId="19" xfId="1" applyNumberFormat="1" applyFont="1" applyBorder="1" applyAlignment="1">
      <alignment horizontal="right" vertical="center" wrapText="1" indent="1"/>
    </xf>
    <xf numFmtId="165" fontId="21" fillId="0" borderId="11" xfId="1" applyNumberFormat="1" applyFont="1" applyBorder="1" applyAlignment="1">
      <alignment horizontal="right" vertical="center" wrapText="1" indent="1"/>
    </xf>
    <xf numFmtId="165" fontId="21" fillId="0" borderId="19" xfId="1" applyNumberFormat="1" applyFont="1" applyBorder="1" applyAlignment="1">
      <alignment horizontal="right" vertical="center" indent="1"/>
    </xf>
    <xf numFmtId="165" fontId="21" fillId="0" borderId="12" xfId="1" applyNumberFormat="1" applyFont="1" applyBorder="1" applyAlignment="1">
      <alignment horizontal="right" vertical="center" indent="1"/>
    </xf>
    <xf numFmtId="43" fontId="5" fillId="9" borderId="19" xfId="1" applyFont="1" applyFill="1" applyBorder="1" applyAlignment="1">
      <alignment horizontal="right" vertical="center"/>
    </xf>
    <xf numFmtId="43" fontId="7" fillId="0" borderId="19" xfId="1" applyFont="1" applyBorder="1" applyAlignment="1">
      <alignment horizontal="right" vertical="center" wrapText="1" indent="1"/>
    </xf>
    <xf numFmtId="43" fontId="6" fillId="0" borderId="19" xfId="1" applyFont="1" applyBorder="1" applyAlignment="1">
      <alignment horizontal="right" vertical="center" wrapText="1" indent="1"/>
    </xf>
    <xf numFmtId="43" fontId="7" fillId="0" borderId="19" xfId="1" applyFont="1" applyBorder="1" applyAlignment="1">
      <alignment horizontal="right" vertical="center" indent="1"/>
    </xf>
    <xf numFmtId="165" fontId="5" fillId="9" borderId="19" xfId="1" applyNumberFormat="1" applyFont="1" applyFill="1" applyBorder="1" applyAlignment="1">
      <alignment horizontal="right" vertical="center"/>
    </xf>
    <xf numFmtId="165" fontId="7" fillId="0" borderId="19" xfId="1" applyNumberFormat="1" applyFont="1" applyBorder="1" applyAlignment="1">
      <alignment horizontal="right" vertical="center" wrapText="1" indent="1"/>
    </xf>
    <xf numFmtId="165" fontId="7" fillId="0" borderId="11" xfId="1" applyNumberFormat="1" applyFont="1" applyBorder="1" applyAlignment="1">
      <alignment horizontal="right" vertical="center"/>
    </xf>
    <xf numFmtId="165" fontId="6" fillId="0" borderId="19" xfId="1" applyNumberFormat="1" applyFont="1" applyBorder="1" applyAlignment="1">
      <alignment horizontal="right" vertical="center" wrapText="1" indent="1"/>
    </xf>
    <xf numFmtId="165" fontId="7" fillId="0" borderId="19" xfId="1" applyNumberFormat="1" applyFont="1" applyBorder="1" applyAlignment="1">
      <alignment horizontal="right" vertical="center" indent="1"/>
    </xf>
    <xf numFmtId="165" fontId="21" fillId="0" borderId="11" xfId="1" applyNumberFormat="1" applyFont="1" applyBorder="1" applyAlignment="1">
      <alignment horizontal="right" vertical="center"/>
    </xf>
    <xf numFmtId="165" fontId="6" fillId="0" borderId="0" xfId="1" applyNumberFormat="1" applyFont="1"/>
    <xf numFmtId="165" fontId="21" fillId="0" borderId="0" xfId="1" applyNumberFormat="1" applyFont="1" applyAlignment="1">
      <alignment horizontal="right"/>
    </xf>
    <xf numFmtId="165" fontId="13" fillId="11" borderId="0" xfId="1" applyNumberFormat="1" applyFont="1" applyFill="1" applyAlignment="1">
      <alignment wrapText="1"/>
    </xf>
    <xf numFmtId="165" fontId="6" fillId="0" borderId="0" xfId="1" applyNumberFormat="1" applyFont="1" applyBorder="1"/>
    <xf numFmtId="165" fontId="7" fillId="0" borderId="0" xfId="1" applyNumberFormat="1" applyFont="1" applyBorder="1"/>
    <xf numFmtId="165" fontId="7" fillId="0" borderId="0" xfId="1" applyNumberFormat="1" applyFont="1" applyBorder="1" applyAlignment="1" applyProtection="1">
      <alignment horizontal="right"/>
      <protection locked="0"/>
    </xf>
    <xf numFmtId="165" fontId="21" fillId="10" borderId="0" xfId="1" applyNumberFormat="1" applyFont="1" applyFill="1"/>
    <xf numFmtId="165" fontId="13" fillId="0" borderId="0" xfId="1" applyNumberFormat="1" applyFont="1"/>
    <xf numFmtId="0" fontId="21" fillId="0" borderId="0" xfId="3" applyFont="1" applyAlignment="1">
      <alignment vertical="center"/>
    </xf>
    <xf numFmtId="0" fontId="21" fillId="0" borderId="0" xfId="3" applyFont="1" applyAlignment="1">
      <alignment horizontal="center" vertical="center"/>
    </xf>
    <xf numFmtId="0" fontId="21" fillId="0" borderId="0" xfId="7" applyFont="1"/>
    <xf numFmtId="0" fontId="21" fillId="0" borderId="0" xfId="7" applyFont="1" applyAlignment="1">
      <alignment vertical="center"/>
    </xf>
    <xf numFmtId="0" fontId="13" fillId="0" borderId="0" xfId="8" applyFont="1" applyAlignment="1">
      <alignment vertical="center"/>
    </xf>
    <xf numFmtId="0" fontId="13" fillId="0" borderId="0" xfId="8" applyFont="1" applyAlignment="1">
      <alignment horizontal="center" vertical="center"/>
    </xf>
    <xf numFmtId="43" fontId="6" fillId="0" borderId="0" xfId="1" applyFont="1"/>
    <xf numFmtId="0" fontId="21" fillId="0" borderId="0" xfId="3" applyFont="1" applyAlignment="1">
      <alignment wrapText="1"/>
    </xf>
    <xf numFmtId="0" fontId="21" fillId="0" borderId="0" xfId="3" applyFont="1" applyAlignment="1">
      <alignment vertical="center"/>
    </xf>
    <xf numFmtId="0" fontId="21" fillId="0" borderId="0" xfId="3" applyFont="1" applyAlignment="1">
      <alignment horizontal="center" vertical="center"/>
    </xf>
    <xf numFmtId="165" fontId="7" fillId="0" borderId="0" xfId="1" applyNumberFormat="1" applyFont="1" applyAlignment="1" applyProtection="1">
      <alignment horizontal="right"/>
      <protection locked="0"/>
    </xf>
    <xf numFmtId="164" fontId="5" fillId="9" borderId="19" xfId="1" applyNumberFormat="1" applyFont="1" applyFill="1" applyBorder="1" applyAlignment="1">
      <alignment horizontal="right" vertical="center" wrapText="1" indent="1"/>
    </xf>
    <xf numFmtId="164" fontId="5" fillId="0" borderId="11" xfId="1" applyNumberFormat="1" applyFont="1" applyBorder="1" applyAlignment="1">
      <alignment horizontal="right" vertical="center"/>
    </xf>
    <xf numFmtId="164" fontId="5" fillId="0" borderId="19" xfId="1" applyNumberFormat="1" applyFont="1" applyBorder="1" applyAlignment="1">
      <alignment horizontal="right" vertical="center" wrapText="1" indent="1"/>
    </xf>
    <xf numFmtId="164" fontId="21" fillId="0" borderId="19" xfId="1" applyNumberFormat="1" applyFont="1" applyBorder="1" applyAlignment="1">
      <alignment horizontal="right" vertical="center" wrapText="1" indent="1"/>
    </xf>
    <xf numFmtId="164" fontId="21" fillId="0" borderId="11" xfId="1" applyNumberFormat="1" applyFont="1" applyBorder="1" applyAlignment="1">
      <alignment horizontal="right" vertical="center" wrapText="1" indent="1"/>
    </xf>
    <xf numFmtId="164" fontId="21" fillId="0" borderId="19" xfId="1" applyNumberFormat="1" applyFont="1" applyBorder="1" applyAlignment="1">
      <alignment horizontal="right" vertical="center" indent="1"/>
    </xf>
    <xf numFmtId="164" fontId="21" fillId="0" borderId="12" xfId="1" applyNumberFormat="1" applyFont="1" applyBorder="1" applyAlignment="1">
      <alignment horizontal="right" vertical="center" indent="1"/>
    </xf>
    <xf numFmtId="165" fontId="21" fillId="0" borderId="0" xfId="1" applyNumberFormat="1" applyFont="1" applyFill="1"/>
    <xf numFmtId="165" fontId="7" fillId="0" borderId="0" xfId="1" applyNumberFormat="1" applyFont="1" applyAlignment="1">
      <alignment vertical="center"/>
    </xf>
    <xf numFmtId="165" fontId="5" fillId="0" borderId="0" xfId="1" applyNumberFormat="1" applyFont="1" applyFill="1"/>
    <xf numFmtId="43" fontId="21" fillId="0" borderId="0" xfId="1" applyFont="1" applyAlignment="1">
      <alignment vertical="center"/>
    </xf>
    <xf numFmtId="165" fontId="21" fillId="0" borderId="0" xfId="1" applyNumberFormat="1" applyFont="1" applyAlignment="1">
      <alignment vertical="center"/>
    </xf>
    <xf numFmtId="165" fontId="21" fillId="0" borderId="0" xfId="1" applyNumberFormat="1" applyFont="1" applyAlignment="1">
      <alignment vertical="center" wrapText="1"/>
    </xf>
    <xf numFmtId="165" fontId="7" fillId="0" borderId="0" xfId="1" applyNumberFormat="1" applyFont="1" applyAlignment="1">
      <alignment vertical="center" wrapText="1"/>
    </xf>
    <xf numFmtId="165" fontId="5" fillId="0" borderId="0" xfId="1" applyNumberFormat="1" applyFont="1" applyAlignment="1">
      <alignment vertical="center"/>
    </xf>
    <xf numFmtId="165" fontId="30" fillId="0" borderId="0" xfId="1" applyNumberFormat="1" applyFont="1"/>
    <xf numFmtId="165" fontId="29" fillId="0" borderId="0" xfId="1" applyNumberFormat="1" applyFont="1"/>
    <xf numFmtId="165" fontId="21" fillId="0" borderId="0" xfId="1" applyNumberFormat="1" applyFont="1" applyAlignment="1">
      <alignment horizontal="right" vertical="center"/>
    </xf>
    <xf numFmtId="165" fontId="7" fillId="0" borderId="0" xfId="1" applyNumberFormat="1" applyFont="1" applyAlignment="1">
      <alignment horizontal="right" vertical="center"/>
    </xf>
    <xf numFmtId="165" fontId="4" fillId="6" borderId="0" xfId="1" applyNumberFormat="1" applyFont="1" applyFill="1"/>
    <xf numFmtId="165" fontId="22" fillId="7" borderId="0" xfId="1" applyNumberFormat="1" applyFont="1" applyFill="1"/>
    <xf numFmtId="165" fontId="1" fillId="0" borderId="0" xfId="1" applyNumberFormat="1"/>
    <xf numFmtId="165" fontId="5" fillId="12" borderId="0" xfId="1" applyNumberFormat="1" applyFont="1" applyFill="1"/>
    <xf numFmtId="165" fontId="21" fillId="12" borderId="0" xfId="1" applyNumberFormat="1" applyFont="1" applyFill="1"/>
    <xf numFmtId="165" fontId="6" fillId="12" borderId="0" xfId="1" applyNumberFormat="1" applyFont="1" applyFill="1"/>
    <xf numFmtId="165" fontId="7" fillId="12" borderId="0" xfId="1" applyNumberFormat="1" applyFont="1" applyFill="1"/>
    <xf numFmtId="165" fontId="5" fillId="12" borderId="19" xfId="1" applyNumberFormat="1" applyFont="1" applyFill="1" applyBorder="1" applyAlignment="1">
      <alignment horizontal="right" vertical="center" wrapText="1" indent="1"/>
    </xf>
    <xf numFmtId="165" fontId="6" fillId="12" borderId="19" xfId="1" applyNumberFormat="1" applyFont="1" applyFill="1" applyBorder="1" applyAlignment="1">
      <alignment horizontal="right" vertical="center" wrapText="1" indent="1"/>
    </xf>
    <xf numFmtId="43" fontId="23" fillId="0" borderId="0" xfId="1" applyFont="1"/>
    <xf numFmtId="43" fontId="13" fillId="0" borderId="0" xfId="1" applyFont="1"/>
    <xf numFmtId="3" fontId="21" fillId="0" borderId="11" xfId="8" applyNumberFormat="1" applyFont="1" applyBorder="1" applyAlignment="1">
      <alignment horizontal="right" vertical="center" wrapText="1" indent="1"/>
    </xf>
    <xf numFmtId="3" fontId="21" fillId="0" borderId="19" xfId="8" applyNumberFormat="1" applyFont="1" applyBorder="1" applyAlignment="1">
      <alignment horizontal="right" vertical="center" indent="1"/>
    </xf>
    <xf numFmtId="3" fontId="21" fillId="0" borderId="12" xfId="8" applyNumberFormat="1" applyFont="1" applyBorder="1" applyAlignment="1">
      <alignment horizontal="right" vertical="center" indent="1"/>
    </xf>
    <xf numFmtId="0" fontId="21" fillId="0" borderId="0" xfId="3" applyFont="1" applyAlignment="1">
      <alignment horizontal="center" vertical="center" wrapText="1"/>
    </xf>
    <xf numFmtId="0" fontId="4" fillId="6" borderId="0" xfId="6" applyFont="1" applyFill="1" applyAlignment="1">
      <alignment wrapText="1"/>
    </xf>
    <xf numFmtId="0" fontId="22" fillId="7" borderId="0" xfId="6" applyFont="1" applyFill="1" applyAlignment="1">
      <alignment wrapText="1"/>
    </xf>
    <xf numFmtId="0" fontId="21" fillId="0" borderId="0" xfId="6" applyFont="1" applyAlignment="1">
      <alignment wrapText="1"/>
    </xf>
    <xf numFmtId="0" fontId="4" fillId="6" borderId="0" xfId="3" applyFont="1" applyFill="1" applyAlignment="1"/>
    <xf numFmtId="0" fontId="21" fillId="0" borderId="0" xfId="3" applyFont="1" applyAlignment="1"/>
    <xf numFmtId="0" fontId="4" fillId="6" borderId="0" xfId="6" applyFont="1" applyFill="1" applyAlignment="1"/>
    <xf numFmtId="0" fontId="22" fillId="7" borderId="0" xfId="6" applyFont="1" applyFill="1" applyAlignment="1"/>
    <xf numFmtId="0" fontId="7" fillId="0" borderId="0" xfId="6" applyFont="1" applyAlignment="1"/>
    <xf numFmtId="165" fontId="7" fillId="0" borderId="0" xfId="1" applyNumberFormat="1" applyFont="1" applyAlignment="1"/>
    <xf numFmtId="0" fontId="21" fillId="0" borderId="0" xfId="6" applyFont="1" applyAlignment="1"/>
    <xf numFmtId="4" fontId="7" fillId="0" borderId="0" xfId="6" applyNumberFormat="1" applyFont="1" applyAlignment="1"/>
    <xf numFmtId="9" fontId="7" fillId="0" borderId="0" xfId="6" applyNumberFormat="1" applyFont="1" applyAlignment="1">
      <alignment vertical="center"/>
    </xf>
    <xf numFmtId="0" fontId="13" fillId="0" borderId="0" xfId="3" applyFont="1" applyAlignment="1">
      <alignment horizontal="center" vertical="center" wrapText="1"/>
    </xf>
    <xf numFmtId="0" fontId="13" fillId="0" borderId="0" xfId="3" applyFont="1" applyAlignment="1">
      <alignment vertical="center" wrapText="1"/>
    </xf>
    <xf numFmtId="0" fontId="4" fillId="6" borderId="0" xfId="3" applyFont="1" applyFill="1" applyAlignment="1">
      <alignment vertical="center" wrapText="1"/>
    </xf>
    <xf numFmtId="0" fontId="22" fillId="7" borderId="0" xfId="3" applyFont="1" applyFill="1" applyAlignment="1">
      <alignment vertical="center" wrapText="1"/>
    </xf>
    <xf numFmtId="43" fontId="21" fillId="0" borderId="0" xfId="1" applyFont="1" applyAlignment="1">
      <alignment vertical="center" wrapText="1"/>
    </xf>
    <xf numFmtId="9" fontId="21" fillId="0" borderId="0" xfId="10" applyFont="1" applyAlignment="1">
      <alignment vertical="center" wrapText="1"/>
    </xf>
    <xf numFmtId="0" fontId="22" fillId="8" borderId="0" xfId="3" applyFont="1" applyFill="1" applyAlignment="1">
      <alignment vertical="center" wrapText="1"/>
    </xf>
    <xf numFmtId="0" fontId="10" fillId="4" borderId="0" xfId="4" applyFont="1" applyFill="1" applyBorder="1" applyAlignment="1" applyProtection="1">
      <alignment horizontal="left" vertical="center" wrapText="1"/>
      <protection locked="0"/>
    </xf>
    <xf numFmtId="0" fontId="10" fillId="4" borderId="15" xfId="4" applyFont="1" applyFill="1" applyBorder="1" applyAlignment="1" applyProtection="1">
      <alignment horizontal="left" vertical="center" wrapText="1"/>
      <protection locked="0"/>
    </xf>
    <xf numFmtId="0" fontId="10" fillId="4" borderId="10" xfId="4" applyFont="1" applyFill="1" applyBorder="1" applyAlignment="1" applyProtection="1">
      <alignment horizontal="center" vertical="center" wrapText="1"/>
      <protection locked="0"/>
    </xf>
    <xf numFmtId="0" fontId="10" fillId="4" borderId="11" xfId="4" applyFont="1" applyFill="1" applyBorder="1" applyAlignment="1" applyProtection="1">
      <alignment horizontal="center" vertical="center" wrapText="1"/>
      <protection locked="0"/>
    </xf>
    <xf numFmtId="0" fontId="10" fillId="4" borderId="12" xfId="4" applyFont="1" applyFill="1" applyBorder="1" applyAlignment="1" applyProtection="1">
      <alignment horizontal="left" vertical="center" wrapText="1"/>
      <protection locked="0"/>
    </xf>
    <xf numFmtId="0" fontId="10" fillId="4" borderId="14" xfId="4" applyFont="1" applyFill="1" applyBorder="1" applyAlignment="1" applyProtection="1">
      <alignment horizontal="left" vertical="center" wrapText="1"/>
      <protection locked="0"/>
    </xf>
    <xf numFmtId="0" fontId="4" fillId="2" borderId="0" xfId="3" applyFont="1" applyFill="1" applyAlignment="1">
      <alignment horizontal="center" vertical="center" wrapText="1"/>
    </xf>
    <xf numFmtId="0" fontId="4" fillId="2" borderId="0" xfId="3" applyFont="1" applyFill="1" applyAlignment="1">
      <alignment horizontal="center" vertical="center"/>
    </xf>
    <xf numFmtId="0" fontId="5" fillId="2" borderId="0" xfId="3" applyFont="1" applyFill="1" applyAlignment="1">
      <alignment horizontal="center" vertical="center"/>
    </xf>
    <xf numFmtId="0" fontId="4" fillId="2" borderId="1" xfId="3" applyFont="1" applyFill="1" applyBorder="1" applyAlignment="1">
      <alignment horizontal="center" vertical="center"/>
    </xf>
    <xf numFmtId="0" fontId="6" fillId="2" borderId="0" xfId="3" applyFont="1" applyFill="1" applyAlignment="1">
      <alignment horizontal="center" vertical="center"/>
    </xf>
    <xf numFmtId="0" fontId="6" fillId="2" borderId="0" xfId="3" applyFont="1" applyFill="1" applyAlignment="1">
      <alignment vertical="center"/>
    </xf>
    <xf numFmtId="0" fontId="5" fillId="2" borderId="0" xfId="7" applyFont="1" applyFill="1" applyAlignment="1">
      <alignment horizontal="center" vertical="center"/>
    </xf>
    <xf numFmtId="0" fontId="19" fillId="9" borderId="16" xfId="8" applyFont="1" applyFill="1" applyBorder="1" applyAlignment="1">
      <alignment horizontal="center" vertical="center"/>
    </xf>
    <xf numFmtId="0" fontId="19" fillId="9" borderId="12" xfId="8" applyFont="1" applyFill="1" applyBorder="1" applyAlignment="1">
      <alignment horizontal="center" vertical="center"/>
    </xf>
    <xf numFmtId="0" fontId="19" fillId="9" borderId="14" xfId="8" applyFont="1" applyFill="1" applyBorder="1" applyAlignment="1">
      <alignment horizontal="center" vertical="center"/>
    </xf>
    <xf numFmtId="0" fontId="19" fillId="9" borderId="13" xfId="8" applyFont="1" applyFill="1" applyBorder="1" applyAlignment="1">
      <alignment horizontal="center" vertical="center"/>
    </xf>
    <xf numFmtId="0" fontId="19" fillId="9" borderId="0" xfId="8" applyFont="1" applyFill="1" applyAlignment="1">
      <alignment horizontal="center" vertical="center"/>
    </xf>
    <xf numFmtId="0" fontId="19" fillId="9" borderId="15" xfId="8" applyFont="1" applyFill="1" applyBorder="1" applyAlignment="1">
      <alignment horizontal="center" vertical="center"/>
    </xf>
    <xf numFmtId="0" fontId="19" fillId="9" borderId="17" xfId="8" applyFont="1" applyFill="1" applyBorder="1" applyAlignment="1">
      <alignment horizontal="center" vertical="center"/>
    </xf>
    <xf numFmtId="0" fontId="19" fillId="9" borderId="1" xfId="8" applyFont="1" applyFill="1" applyBorder="1" applyAlignment="1">
      <alignment horizontal="center" vertical="center"/>
    </xf>
    <xf numFmtId="0" fontId="19" fillId="9" borderId="18" xfId="8" applyFont="1" applyFill="1" applyBorder="1" applyAlignment="1">
      <alignment horizontal="center" vertical="center"/>
    </xf>
    <xf numFmtId="0" fontId="6" fillId="9" borderId="16" xfId="8" applyFont="1" applyFill="1" applyBorder="1" applyAlignment="1" applyProtection="1">
      <alignment horizontal="center" vertical="center" wrapText="1"/>
      <protection locked="0"/>
    </xf>
    <xf numFmtId="0" fontId="6" fillId="9" borderId="12" xfId="8" applyFont="1" applyFill="1" applyBorder="1" applyAlignment="1" applyProtection="1">
      <alignment horizontal="center" vertical="center" wrapText="1"/>
      <protection locked="0"/>
    </xf>
    <xf numFmtId="0" fontId="6" fillId="9" borderId="14" xfId="8" applyFont="1" applyFill="1" applyBorder="1" applyAlignment="1" applyProtection="1">
      <alignment horizontal="center" vertical="center" wrapText="1"/>
      <protection locked="0"/>
    </xf>
    <xf numFmtId="0" fontId="6" fillId="9" borderId="13" xfId="8" applyFont="1" applyFill="1" applyBorder="1" applyAlignment="1" applyProtection="1">
      <alignment horizontal="center" vertical="center" wrapText="1"/>
      <protection locked="0"/>
    </xf>
    <xf numFmtId="0" fontId="6" fillId="9" borderId="0" xfId="8" applyFont="1" applyFill="1" applyBorder="1" applyAlignment="1" applyProtection="1">
      <alignment horizontal="center" vertical="center" wrapText="1"/>
      <protection locked="0"/>
    </xf>
    <xf numFmtId="0" fontId="6" fillId="9" borderId="15" xfId="8" applyFont="1" applyFill="1" applyBorder="1" applyAlignment="1" applyProtection="1">
      <alignment horizontal="center" vertical="center" wrapText="1"/>
      <protection locked="0"/>
    </xf>
    <xf numFmtId="0" fontId="5" fillId="2" borderId="13" xfId="7" applyFont="1" applyFill="1" applyBorder="1" applyAlignment="1">
      <alignment horizontal="center" vertical="center"/>
    </xf>
    <xf numFmtId="0" fontId="5" fillId="2" borderId="0" xfId="7" applyFont="1" applyFill="1" applyBorder="1" applyAlignment="1">
      <alignment horizontal="center" vertical="center"/>
    </xf>
    <xf numFmtId="0" fontId="5" fillId="2" borderId="15" xfId="7" applyFont="1" applyFill="1" applyBorder="1" applyAlignment="1">
      <alignment horizontal="center" vertical="center"/>
    </xf>
    <xf numFmtId="0" fontId="5" fillId="2" borderId="0" xfId="7" applyFont="1" applyFill="1" applyAlignment="1">
      <alignment vertical="center"/>
    </xf>
    <xf numFmtId="0" fontId="6" fillId="9" borderId="0" xfId="8" applyFont="1" applyFill="1" applyAlignment="1" applyProtection="1">
      <alignment horizontal="center" vertical="center" wrapText="1"/>
      <protection locked="0"/>
    </xf>
    <xf numFmtId="0" fontId="21" fillId="0" borderId="0" xfId="3" applyFont="1" applyAlignment="1">
      <alignment horizontal="left" wrapText="1"/>
    </xf>
    <xf numFmtId="0" fontId="6" fillId="2" borderId="0" xfId="3" applyFont="1" applyFill="1" applyAlignment="1">
      <alignment horizontal="center" vertical="center" wrapText="1"/>
    </xf>
    <xf numFmtId="0" fontId="6" fillId="2" borderId="0" xfId="3" applyFont="1" applyFill="1" applyAlignment="1">
      <alignment vertical="center" wrapText="1"/>
    </xf>
    <xf numFmtId="0" fontId="7" fillId="0" borderId="0" xfId="4" applyFont="1" applyAlignment="1">
      <alignment horizontal="left" vertical="center" wrapText="1"/>
    </xf>
    <xf numFmtId="0" fontId="13" fillId="0" borderId="0" xfId="8" applyFont="1" applyAlignment="1">
      <alignment horizontal="left" wrapText="1"/>
    </xf>
    <xf numFmtId="4" fontId="7" fillId="0" borderId="0" xfId="6" applyNumberFormat="1" applyFont="1" applyAlignment="1">
      <alignment horizontal="left" vertical="top" wrapText="1"/>
    </xf>
    <xf numFmtId="4" fontId="7" fillId="0" borderId="0" xfId="6" applyNumberFormat="1" applyFont="1" applyAlignment="1">
      <alignment horizontal="left" wrapText="1"/>
    </xf>
    <xf numFmtId="0" fontId="7" fillId="0" borderId="0" xfId="6" applyFont="1" applyAlignment="1">
      <alignment horizontal="left" wrapText="1"/>
    </xf>
    <xf numFmtId="0" fontId="21" fillId="0" borderId="0" xfId="3" applyFont="1" applyAlignment="1">
      <alignment wrapText="1"/>
    </xf>
    <xf numFmtId="0" fontId="21" fillId="0" borderId="0" xfId="3" applyFont="1" applyAlignment="1">
      <alignment vertical="center"/>
    </xf>
    <xf numFmtId="0" fontId="21" fillId="0" borderId="0" xfId="3" applyFont="1" applyAlignment="1">
      <alignment horizontal="center" vertical="center"/>
    </xf>
    <xf numFmtId="0" fontId="21" fillId="0" borderId="0" xfId="7" applyFont="1"/>
    <xf numFmtId="0" fontId="21" fillId="0" borderId="0" xfId="7" applyFont="1" applyAlignment="1">
      <alignment vertical="center"/>
    </xf>
    <xf numFmtId="0" fontId="19" fillId="9" borderId="23" xfId="8" applyFont="1" applyFill="1" applyBorder="1" applyAlignment="1">
      <alignment horizontal="center" vertical="center"/>
    </xf>
    <xf numFmtId="0" fontId="0" fillId="0" borderId="12" xfId="0" applyBorder="1"/>
    <xf numFmtId="0" fontId="0" fillId="0" borderId="14" xfId="0" applyBorder="1"/>
    <xf numFmtId="0" fontId="19" fillId="9" borderId="22" xfId="8" applyFont="1" applyFill="1" applyBorder="1" applyAlignment="1">
      <alignment horizontal="center" vertical="center"/>
    </xf>
    <xf numFmtId="0" fontId="13" fillId="0" borderId="0" xfId="8" applyFont="1" applyAlignment="1">
      <alignment vertical="center"/>
    </xf>
    <xf numFmtId="0" fontId="0" fillId="0" borderId="15" xfId="0" applyBorder="1"/>
    <xf numFmtId="0" fontId="19" fillId="9" borderId="21" xfId="8" applyFont="1" applyFill="1" applyBorder="1" applyAlignment="1">
      <alignment horizontal="center" vertical="center"/>
    </xf>
    <xf numFmtId="0" fontId="0" fillId="0" borderId="1" xfId="0" applyBorder="1"/>
    <xf numFmtId="0" fontId="0" fillId="0" borderId="18" xfId="0" applyBorder="1"/>
    <xf numFmtId="0" fontId="6" fillId="9" borderId="23" xfId="8" applyFont="1" applyFill="1" applyBorder="1" applyAlignment="1" applyProtection="1">
      <alignment horizontal="center" vertical="center" wrapText="1"/>
      <protection locked="0"/>
    </xf>
    <xf numFmtId="0" fontId="6" fillId="9" borderId="22" xfId="8" applyFont="1" applyFill="1" applyBorder="1" applyAlignment="1" applyProtection="1">
      <alignment horizontal="center" vertical="center" wrapText="1"/>
      <protection locked="0"/>
    </xf>
    <xf numFmtId="0" fontId="13" fillId="0" borderId="0" xfId="8" applyFont="1" applyAlignment="1">
      <alignment horizontal="center" vertical="center"/>
    </xf>
  </cellXfs>
  <cellStyles count="13">
    <cellStyle name="Hipervínculo" xfId="2" builtinId="8"/>
    <cellStyle name="Millares" xfId="1" builtinId="3"/>
    <cellStyle name="Millares 2" xfId="5"/>
    <cellStyle name="Millares 3" xfId="11"/>
    <cellStyle name="Normal" xfId="0" builtinId="0"/>
    <cellStyle name="Normal 2" xfId="9"/>
    <cellStyle name="Normal 2 2" xfId="4"/>
    <cellStyle name="Normal 2 3" xfId="7"/>
    <cellStyle name="Normal 3" xfId="3"/>
    <cellStyle name="Normal 3 2 2" xfId="8"/>
    <cellStyle name="Normal 3 3" xfId="6"/>
    <cellStyle name="Porcentaje" xfId="10" builtinId="5"/>
    <cellStyle name="Porcentaje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theme" Target="theme/theme1.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externalLink" Target="externalLinks/externalLink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nathan.contreras/Documents/01.-%20CONTABILIDAD/2022/05.-%20Informaci&#243;n%20Financiera/Cuenta%20P&#250;blica%20Consolidada/NOTAS/EXCEL/0319_NDM_MLEO_CLT_22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nathan.contreras/Documents/01.-%20CONTABILIDAD/2022/05.-%20Informaci&#243;n%20Financiera/Cuenta%20P&#250;blica%20Consolidada/NOTAS/EXCEL/0319_NDM_MLEO_ASP_22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s a los Edos Financieros"/>
      <sheetName val="ESF"/>
      <sheetName val="ESF (I)"/>
      <sheetName val="ACT"/>
      <sheetName val="ACT (I)"/>
      <sheetName val="VHP"/>
      <sheetName val="VHP (I)"/>
      <sheetName val="EFE (I)"/>
      <sheetName val="Memoria (I)"/>
    </sheetNames>
    <sheetDataSet>
      <sheetData sheetId="0"/>
      <sheetData sheetId="1">
        <row r="1">
          <cell r="A1" t="str">
            <v>Instituto Cultural de León</v>
          </cell>
        </row>
        <row r="3">
          <cell r="A3" t="str">
            <v>Correspondiente del 01 de enero al 31 de diciembre de 2022</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s a los Edos Financieros"/>
      <sheetName val="ESF (I)"/>
      <sheetName val="ACT (I)"/>
      <sheetName val="VHP (I)"/>
      <sheetName val="EFE (I)"/>
      <sheetName val="Memoria (I)"/>
    </sheetNames>
    <sheetDataSet>
      <sheetData sheetId="0">
        <row r="1">
          <cell r="D1">
            <v>2022</v>
          </cell>
        </row>
        <row r="2">
          <cell r="D2" t="str">
            <v>Anual</v>
          </cell>
        </row>
        <row r="3">
          <cell r="D3">
            <v>4</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R21"/>
  <sheetViews>
    <sheetView showGridLines="0" tabSelected="1" view="pageBreakPreview" zoomScaleNormal="100" zoomScaleSheetLayoutView="100" workbookViewId="0">
      <selection activeCell="K16" sqref="K16"/>
    </sheetView>
  </sheetViews>
  <sheetFormatPr baseColWidth="10" defaultRowHeight="11.25" x14ac:dyDescent="0.2"/>
  <cols>
    <col min="1" max="1" width="28.140625" style="18" customWidth="1"/>
    <col min="2" max="2" width="25.5703125" style="18" customWidth="1"/>
    <col min="3" max="3" width="23.7109375" style="18" customWidth="1"/>
    <col min="4" max="4" width="11.42578125" style="18"/>
    <col min="5" max="5" width="10.28515625" style="21" bestFit="1" customWidth="1"/>
    <col min="6" max="6" width="10.28515625" style="18" customWidth="1"/>
    <col min="7" max="15" width="11.42578125" style="18"/>
    <col min="16" max="18" width="11.42578125" style="21"/>
    <col min="19" max="16384" width="11.42578125" style="18"/>
  </cols>
  <sheetData>
    <row r="1" spans="1:12" ht="42" customHeight="1" x14ac:dyDescent="0.2">
      <c r="A1" s="371" t="s">
        <v>1944</v>
      </c>
      <c r="B1" s="372"/>
      <c r="C1" s="372"/>
      <c r="D1" s="372"/>
      <c r="E1" s="15"/>
      <c r="F1" s="15"/>
      <c r="G1" s="15"/>
      <c r="H1" s="16"/>
      <c r="I1" s="17"/>
      <c r="J1" s="17"/>
      <c r="K1" s="17"/>
    </row>
    <row r="2" spans="1:12" x14ac:dyDescent="0.2">
      <c r="A2" s="19"/>
      <c r="B2" s="20"/>
      <c r="C2" s="20"/>
      <c r="D2" s="20"/>
      <c r="H2" s="22"/>
    </row>
    <row r="3" spans="1:12" s="21" customFormat="1" ht="15" x14ac:dyDescent="0.25">
      <c r="A3" s="23" t="s">
        <v>57</v>
      </c>
      <c r="B3" s="373" t="s">
        <v>58</v>
      </c>
      <c r="C3" s="374"/>
      <c r="D3" s="24"/>
      <c r="E3" s="25"/>
      <c r="F3" s="26"/>
      <c r="G3" s="26"/>
      <c r="H3" s="27"/>
      <c r="I3" s="26"/>
      <c r="J3" s="28"/>
      <c r="K3" s="28"/>
      <c r="L3" s="28"/>
    </row>
    <row r="4" spans="1:12" ht="15" x14ac:dyDescent="0.25">
      <c r="A4" s="23" t="s">
        <v>59</v>
      </c>
      <c r="B4" s="369" t="s">
        <v>60</v>
      </c>
      <c r="C4" s="370"/>
      <c r="D4" s="24"/>
      <c r="E4" s="25"/>
      <c r="F4" s="25"/>
      <c r="G4" s="25"/>
      <c r="H4" s="27"/>
      <c r="I4" s="26"/>
      <c r="J4" s="28"/>
      <c r="K4" s="29"/>
      <c r="L4" s="29"/>
    </row>
    <row r="5" spans="1:12" ht="15" x14ac:dyDescent="0.25">
      <c r="A5" s="23" t="s">
        <v>61</v>
      </c>
      <c r="B5" s="369" t="s">
        <v>62</v>
      </c>
      <c r="C5" s="370"/>
      <c r="D5" s="24"/>
      <c r="E5" s="26"/>
      <c r="F5" s="25"/>
      <c r="G5" s="26"/>
      <c r="H5" s="27"/>
      <c r="I5" s="26"/>
      <c r="J5" s="28"/>
      <c r="K5" s="29"/>
      <c r="L5" s="29"/>
    </row>
    <row r="6" spans="1:12" ht="15" x14ac:dyDescent="0.25">
      <c r="A6" s="23" t="s">
        <v>63</v>
      </c>
      <c r="B6" s="369" t="s">
        <v>64</v>
      </c>
      <c r="C6" s="370"/>
      <c r="D6" s="24"/>
      <c r="E6" s="26"/>
      <c r="F6" s="25"/>
      <c r="G6" s="26"/>
      <c r="H6" s="27"/>
      <c r="I6" s="26"/>
      <c r="J6" s="28"/>
      <c r="K6" s="29"/>
      <c r="L6" s="29"/>
    </row>
    <row r="7" spans="1:12" x14ac:dyDescent="0.2">
      <c r="A7" s="23" t="s">
        <v>65</v>
      </c>
      <c r="B7" s="369" t="s">
        <v>66</v>
      </c>
      <c r="C7" s="370"/>
      <c r="D7" s="24"/>
      <c r="E7" s="28"/>
      <c r="F7" s="28"/>
      <c r="G7" s="28"/>
      <c r="H7" s="30"/>
      <c r="I7" s="28"/>
      <c r="J7" s="28"/>
      <c r="K7" s="29"/>
      <c r="L7" s="29"/>
    </row>
    <row r="8" spans="1:12" x14ac:dyDescent="0.2">
      <c r="A8" s="23" t="s">
        <v>67</v>
      </c>
      <c r="B8" s="369" t="s">
        <v>68</v>
      </c>
      <c r="C8" s="370"/>
      <c r="D8" s="24"/>
      <c r="E8" s="28"/>
      <c r="F8" s="28"/>
      <c r="G8" s="28"/>
      <c r="H8" s="30"/>
      <c r="I8" s="28"/>
      <c r="J8" s="28"/>
      <c r="K8" s="29"/>
      <c r="L8" s="29"/>
    </row>
    <row r="9" spans="1:12" x14ac:dyDescent="0.2">
      <c r="A9" s="23" t="s">
        <v>69</v>
      </c>
      <c r="B9" s="369" t="s">
        <v>70</v>
      </c>
      <c r="C9" s="370"/>
      <c r="D9" s="24"/>
      <c r="E9" s="28"/>
      <c r="F9" s="28"/>
      <c r="G9" s="28"/>
      <c r="H9" s="30"/>
      <c r="I9" s="29"/>
      <c r="J9" s="29"/>
      <c r="K9" s="29"/>
      <c r="L9" s="29"/>
    </row>
    <row r="10" spans="1:12" x14ac:dyDescent="0.2">
      <c r="A10" s="23" t="s">
        <v>71</v>
      </c>
      <c r="B10" s="369" t="s">
        <v>72</v>
      </c>
      <c r="C10" s="370"/>
      <c r="D10" s="24"/>
      <c r="E10" s="28"/>
      <c r="F10" s="28"/>
      <c r="G10" s="28"/>
      <c r="H10" s="30"/>
      <c r="I10" s="28"/>
      <c r="J10" s="28"/>
      <c r="K10" s="29"/>
      <c r="L10" s="29"/>
    </row>
    <row r="11" spans="1:12" x14ac:dyDescent="0.2">
      <c r="A11" s="23" t="s">
        <v>73</v>
      </c>
      <c r="B11" s="369" t="s">
        <v>74</v>
      </c>
      <c r="C11" s="370"/>
      <c r="D11" s="24"/>
      <c r="E11" s="28"/>
      <c r="F11" s="28"/>
      <c r="G11" s="28"/>
      <c r="H11" s="30"/>
      <c r="I11" s="28"/>
      <c r="J11" s="28"/>
      <c r="K11" s="29"/>
      <c r="L11" s="29"/>
    </row>
    <row r="12" spans="1:12" x14ac:dyDescent="0.2">
      <c r="A12" s="23" t="s">
        <v>75</v>
      </c>
      <c r="B12" s="369" t="s">
        <v>76</v>
      </c>
      <c r="C12" s="370"/>
      <c r="D12" s="24"/>
      <c r="E12" s="28"/>
      <c r="F12" s="28"/>
      <c r="G12" s="28"/>
      <c r="H12" s="31"/>
      <c r="I12" s="28"/>
      <c r="J12" s="28"/>
      <c r="K12" s="29"/>
      <c r="L12" s="29"/>
    </row>
    <row r="13" spans="1:12" x14ac:dyDescent="0.2">
      <c r="A13" s="23" t="s">
        <v>77</v>
      </c>
      <c r="B13" s="369" t="s">
        <v>78</v>
      </c>
      <c r="C13" s="370"/>
      <c r="D13" s="24"/>
      <c r="E13" s="28"/>
      <c r="F13" s="28"/>
      <c r="G13" s="28"/>
      <c r="H13" s="31"/>
      <c r="I13" s="28"/>
      <c r="J13" s="28"/>
      <c r="K13" s="29"/>
      <c r="L13" s="29"/>
    </row>
    <row r="14" spans="1:12" x14ac:dyDescent="0.2">
      <c r="A14" s="23" t="s">
        <v>79</v>
      </c>
      <c r="B14" s="369" t="s">
        <v>80</v>
      </c>
      <c r="C14" s="370"/>
      <c r="D14" s="24"/>
      <c r="E14" s="28"/>
      <c r="F14" s="28"/>
      <c r="G14" s="28"/>
      <c r="H14" s="31"/>
      <c r="I14" s="28"/>
      <c r="J14" s="28"/>
      <c r="K14" s="29"/>
      <c r="L14" s="29"/>
    </row>
    <row r="15" spans="1:12" x14ac:dyDescent="0.2">
      <c r="A15" s="23" t="s">
        <v>81</v>
      </c>
      <c r="B15" s="369" t="s">
        <v>82</v>
      </c>
      <c r="C15" s="370"/>
      <c r="D15" s="24"/>
      <c r="E15" s="28"/>
      <c r="F15" s="28"/>
      <c r="G15" s="28"/>
      <c r="H15" s="32"/>
      <c r="I15" s="28"/>
      <c r="J15" s="28"/>
      <c r="K15" s="29"/>
      <c r="L15" s="29"/>
    </row>
    <row r="16" spans="1:12" x14ac:dyDescent="0.2">
      <c r="A16" s="23" t="s">
        <v>83</v>
      </c>
      <c r="B16" s="369" t="s">
        <v>84</v>
      </c>
      <c r="C16" s="370"/>
      <c r="D16" s="24"/>
      <c r="E16" s="28"/>
      <c r="F16" s="28"/>
      <c r="G16" s="28"/>
      <c r="H16" s="33"/>
      <c r="I16" s="28"/>
      <c r="J16" s="28"/>
      <c r="K16" s="29"/>
      <c r="L16" s="29"/>
    </row>
    <row r="17" spans="1:12" x14ac:dyDescent="0.2">
      <c r="A17" s="23" t="s">
        <v>85</v>
      </c>
      <c r="B17" s="369" t="s">
        <v>86</v>
      </c>
      <c r="C17" s="370"/>
      <c r="D17" s="20"/>
      <c r="E17" s="28"/>
      <c r="F17" s="28"/>
      <c r="G17" s="28"/>
      <c r="H17" s="29"/>
      <c r="I17" s="29"/>
      <c r="J17" s="29"/>
      <c r="K17" s="29"/>
      <c r="L17" s="29"/>
    </row>
    <row r="18" spans="1:12" x14ac:dyDescent="0.2">
      <c r="A18" s="23" t="s">
        <v>87</v>
      </c>
      <c r="B18" s="369" t="s">
        <v>88</v>
      </c>
      <c r="C18" s="370"/>
      <c r="D18" s="20"/>
      <c r="E18" s="28"/>
      <c r="F18" s="28"/>
      <c r="G18" s="28"/>
      <c r="H18" s="29"/>
      <c r="I18" s="28"/>
      <c r="J18" s="28"/>
      <c r="K18" s="29"/>
      <c r="L18" s="29"/>
    </row>
    <row r="19" spans="1:12" s="21" customFormat="1" x14ac:dyDescent="0.2">
      <c r="A19" s="34" t="s">
        <v>89</v>
      </c>
      <c r="B19" s="369" t="s">
        <v>90</v>
      </c>
      <c r="C19" s="370"/>
      <c r="D19" s="35"/>
      <c r="E19" s="28"/>
      <c r="F19" s="28"/>
      <c r="G19" s="28"/>
      <c r="H19" s="29"/>
      <c r="I19" s="28"/>
      <c r="J19" s="28"/>
      <c r="K19" s="28"/>
      <c r="L19" s="28"/>
    </row>
    <row r="20" spans="1:12" x14ac:dyDescent="0.2">
      <c r="A20" s="23" t="s">
        <v>91</v>
      </c>
      <c r="B20" s="369" t="s">
        <v>92</v>
      </c>
      <c r="C20" s="370"/>
      <c r="D20" s="20"/>
      <c r="E20" s="28"/>
      <c r="F20" s="28"/>
      <c r="G20" s="28"/>
      <c r="H20" s="29"/>
      <c r="I20" s="28"/>
      <c r="J20" s="28"/>
      <c r="K20" s="29"/>
      <c r="L20" s="29"/>
    </row>
    <row r="21" spans="1:12" s="21" customFormat="1" x14ac:dyDescent="0.2">
      <c r="A21" s="34" t="s">
        <v>93</v>
      </c>
      <c r="B21" s="369" t="s">
        <v>94</v>
      </c>
      <c r="C21" s="370"/>
      <c r="D21" s="35"/>
      <c r="E21" s="28"/>
      <c r="F21" s="28"/>
      <c r="G21" s="28"/>
      <c r="H21" s="33"/>
      <c r="I21" s="33"/>
      <c r="J21" s="33"/>
      <c r="K21" s="28"/>
      <c r="L21" s="28"/>
    </row>
  </sheetData>
  <mergeCells count="20">
    <mergeCell ref="B19:C19"/>
    <mergeCell ref="B20:C20"/>
    <mergeCell ref="B21:C21"/>
    <mergeCell ref="B13:C13"/>
    <mergeCell ref="B14:C14"/>
    <mergeCell ref="B15:C15"/>
    <mergeCell ref="B16:C16"/>
    <mergeCell ref="B17:C17"/>
    <mergeCell ref="B18:C18"/>
    <mergeCell ref="B12:C12"/>
    <mergeCell ref="A1:D1"/>
    <mergeCell ref="B3:C3"/>
    <mergeCell ref="B4:C4"/>
    <mergeCell ref="B5:C5"/>
    <mergeCell ref="B6:C6"/>
    <mergeCell ref="B7:C7"/>
    <mergeCell ref="B8:C8"/>
    <mergeCell ref="B9:C9"/>
    <mergeCell ref="B10:C10"/>
    <mergeCell ref="B11:C11"/>
  </mergeCells>
  <conditionalFormatting sqref="E3:N3">
    <cfRule type="iconSet" priority="85">
      <iconSet iconSet="3Symbols2">
        <cfvo type="percent" val="0"/>
        <cfvo type="percent" val="33"/>
        <cfvo type="percent" val="67"/>
      </iconSet>
    </cfRule>
  </conditionalFormatting>
  <conditionalFormatting sqref="B3:XFD3">
    <cfRule type="iconSet" priority="84">
      <iconSet iconSet="3Symbols2">
        <cfvo type="percent" val="0"/>
        <cfvo type="percent" val="33"/>
        <cfvo type="percent" val="67"/>
      </iconSet>
    </cfRule>
  </conditionalFormatting>
  <conditionalFormatting sqref="E4">
    <cfRule type="iconSet" priority="83">
      <iconSet iconSet="3Symbols2">
        <cfvo type="percent" val="0"/>
        <cfvo type="percent" val="33"/>
        <cfvo type="percent" val="67"/>
      </iconSet>
    </cfRule>
  </conditionalFormatting>
  <conditionalFormatting sqref="E4">
    <cfRule type="iconSet" priority="82">
      <iconSet iconSet="3Symbols2">
        <cfvo type="percent" val="0"/>
        <cfvo type="percent" val="33"/>
        <cfvo type="percent" val="67"/>
      </iconSet>
    </cfRule>
  </conditionalFormatting>
  <conditionalFormatting sqref="F4">
    <cfRule type="iconSet" priority="81">
      <iconSet iconSet="3Symbols2">
        <cfvo type="percent" val="0"/>
        <cfvo type="percent" val="33"/>
        <cfvo type="percent" val="67"/>
      </iconSet>
    </cfRule>
  </conditionalFormatting>
  <conditionalFormatting sqref="F4">
    <cfRule type="iconSet" priority="80">
      <iconSet iconSet="3Symbols2">
        <cfvo type="percent" val="0"/>
        <cfvo type="percent" val="33"/>
        <cfvo type="percent" val="67"/>
      </iconSet>
    </cfRule>
  </conditionalFormatting>
  <conditionalFormatting sqref="G4">
    <cfRule type="iconSet" priority="79">
      <iconSet iconSet="3Symbols2">
        <cfvo type="percent" val="0"/>
        <cfvo type="percent" val="33"/>
        <cfvo type="percent" val="67"/>
      </iconSet>
    </cfRule>
  </conditionalFormatting>
  <conditionalFormatting sqref="G4">
    <cfRule type="iconSet" priority="78">
      <iconSet iconSet="3Symbols2">
        <cfvo type="percent" val="0"/>
        <cfvo type="percent" val="33"/>
        <cfvo type="percent" val="67"/>
      </iconSet>
    </cfRule>
  </conditionalFormatting>
  <conditionalFormatting sqref="H4">
    <cfRule type="iconSet" priority="77">
      <iconSet iconSet="3Symbols2">
        <cfvo type="percent" val="0"/>
        <cfvo type="percent" val="33"/>
        <cfvo type="percent" val="67"/>
      </iconSet>
    </cfRule>
  </conditionalFormatting>
  <conditionalFormatting sqref="H4">
    <cfRule type="iconSet" priority="76">
      <iconSet iconSet="3Symbols2">
        <cfvo type="percent" val="0"/>
        <cfvo type="percent" val="33"/>
        <cfvo type="percent" val="67"/>
      </iconSet>
    </cfRule>
  </conditionalFormatting>
  <conditionalFormatting sqref="K4:XFD4 A4:C4 E4:H4">
    <cfRule type="iconSet" priority="50">
      <iconSet iconSet="3Symbols2">
        <cfvo type="percent" val="0"/>
        <cfvo type="percent" val="33"/>
        <cfvo type="percent" val="67"/>
      </iconSet>
    </cfRule>
  </conditionalFormatting>
  <conditionalFormatting sqref="E6">
    <cfRule type="iconSet" priority="74">
      <iconSet iconSet="3Symbols2">
        <cfvo type="percent" val="0"/>
        <cfvo type="percent" val="33"/>
        <cfvo type="percent" val="67"/>
      </iconSet>
    </cfRule>
  </conditionalFormatting>
  <conditionalFormatting sqref="E8:E12">
    <cfRule type="iconSet" priority="73">
      <iconSet iconSet="3Symbols2">
        <cfvo type="percent" val="0"/>
        <cfvo type="percent" val="33"/>
        <cfvo type="percent" val="67"/>
      </iconSet>
    </cfRule>
  </conditionalFormatting>
  <conditionalFormatting sqref="E13">
    <cfRule type="iconSet" priority="72">
      <iconSet iconSet="3Symbols2">
        <cfvo type="percent" val="0"/>
        <cfvo type="percent" val="33"/>
        <cfvo type="percent" val="67"/>
      </iconSet>
    </cfRule>
  </conditionalFormatting>
  <conditionalFormatting sqref="F7">
    <cfRule type="iconSet" priority="68">
      <iconSet iconSet="3Symbols2">
        <cfvo type="percent" val="0"/>
        <cfvo type="percent" val="33"/>
        <cfvo type="percent" val="67"/>
      </iconSet>
    </cfRule>
  </conditionalFormatting>
  <conditionalFormatting sqref="F7">
    <cfRule type="iconSet" priority="67">
      <iconSet iconSet="3Symbols2">
        <cfvo type="percent" val="0"/>
        <cfvo type="percent" val="33"/>
        <cfvo type="percent" val="67"/>
      </iconSet>
    </cfRule>
  </conditionalFormatting>
  <conditionalFormatting sqref="K6:XFD6 A6:C6 E6:H6">
    <cfRule type="iconSet" priority="66">
      <iconSet iconSet="3Symbols2">
        <cfvo type="percent" val="0"/>
        <cfvo type="percent" val="33"/>
        <cfvo type="percent" val="67"/>
      </iconSet>
    </cfRule>
  </conditionalFormatting>
  <conditionalFormatting sqref="A7:C7 Q3:Q7 K7:P7 R7:XFD7 E7:H7">
    <cfRule type="iconSet" priority="65">
      <iconSet iconSet="3Symbols2">
        <cfvo type="percent" val="0"/>
        <cfvo type="percent" val="33"/>
        <cfvo type="percent" val="67"/>
      </iconSet>
    </cfRule>
  </conditionalFormatting>
  <conditionalFormatting sqref="K8:XFD8 A8:C8 E8:H8">
    <cfRule type="iconSet" priority="64">
      <iconSet iconSet="3Symbols2">
        <cfvo type="percent" val="0"/>
        <cfvo type="percent" val="33"/>
        <cfvo type="percent" val="67"/>
      </iconSet>
    </cfRule>
  </conditionalFormatting>
  <conditionalFormatting sqref="P9:Q9">
    <cfRule type="iconSet" priority="63">
      <iconSet iconSet="3Symbols2">
        <cfvo type="percent" val="0"/>
        <cfvo type="percent" val="33"/>
        <cfvo type="percent" val="67"/>
      </iconSet>
    </cfRule>
  </conditionalFormatting>
  <conditionalFormatting sqref="A9:C9 E9:XFD9">
    <cfRule type="iconSet" priority="62">
      <iconSet iconSet="3Symbols2">
        <cfvo type="percent" val="0"/>
        <cfvo type="percent" val="33"/>
        <cfvo type="percent" val="67"/>
      </iconSet>
    </cfRule>
  </conditionalFormatting>
  <conditionalFormatting sqref="F10">
    <cfRule type="iconSet" priority="61">
      <iconSet iconSet="3Symbols2">
        <cfvo type="percent" val="0"/>
        <cfvo type="percent" val="33"/>
        <cfvo type="percent" val="67"/>
      </iconSet>
    </cfRule>
  </conditionalFormatting>
  <conditionalFormatting sqref="R11 F10:F16 E11 G11:H11 K11:O11">
    <cfRule type="iconSet" priority="60">
      <iconSet iconSet="3Symbols2">
        <cfvo type="percent" val="0"/>
        <cfvo type="percent" val="33"/>
        <cfvo type="percent" val="67"/>
      </iconSet>
    </cfRule>
  </conditionalFormatting>
  <conditionalFormatting sqref="F12">
    <cfRule type="iconSet" priority="59">
      <iconSet iconSet="3Symbols2">
        <cfvo type="percent" val="0"/>
        <cfvo type="percent" val="33"/>
        <cfvo type="percent" val="67"/>
      </iconSet>
    </cfRule>
  </conditionalFormatting>
  <conditionalFormatting sqref="F13">
    <cfRule type="iconSet" priority="58">
      <iconSet iconSet="3Symbols2">
        <cfvo type="percent" val="0"/>
        <cfvo type="percent" val="33"/>
        <cfvo type="percent" val="67"/>
      </iconSet>
    </cfRule>
  </conditionalFormatting>
  <conditionalFormatting sqref="K14:XFD14 A14:C14 E14:H14">
    <cfRule type="iconSet" priority="57">
      <iconSet iconSet="3Symbols2">
        <cfvo type="percent" val="0"/>
        <cfvo type="percent" val="33"/>
        <cfvo type="percent" val="67"/>
      </iconSet>
    </cfRule>
  </conditionalFormatting>
  <conditionalFormatting sqref="K16:XFD16 A16:C16 E16:G16">
    <cfRule type="iconSet" priority="56">
      <iconSet iconSet="3Symbols2">
        <cfvo type="percent" val="0"/>
        <cfvo type="percent" val="33"/>
        <cfvo type="percent" val="67"/>
      </iconSet>
    </cfRule>
  </conditionalFormatting>
  <conditionalFormatting sqref="F17">
    <cfRule type="iconSet" priority="55">
      <iconSet iconSet="3Symbols2">
        <cfvo type="percent" val="0"/>
        <cfvo type="percent" val="33"/>
        <cfvo type="percent" val="67"/>
      </iconSet>
    </cfRule>
  </conditionalFormatting>
  <conditionalFormatting sqref="F18">
    <cfRule type="iconSet" priority="54">
      <iconSet iconSet="3Symbols2">
        <cfvo type="percent" val="0"/>
        <cfvo type="percent" val="33"/>
        <cfvo type="percent" val="67"/>
      </iconSet>
    </cfRule>
  </conditionalFormatting>
  <conditionalFormatting sqref="K19:XFD19 A19:H19">
    <cfRule type="iconSet" priority="53">
      <iconSet iconSet="3Symbols2">
        <cfvo type="percent" val="0"/>
        <cfvo type="percent" val="33"/>
        <cfvo type="percent" val="67"/>
      </iconSet>
    </cfRule>
  </conditionalFormatting>
  <conditionalFormatting sqref="K21:XFD21 A21:G21">
    <cfRule type="iconSet" priority="52">
      <iconSet iconSet="3Symbols2">
        <cfvo type="percent" val="0"/>
        <cfvo type="percent" val="33"/>
        <cfvo type="percent" val="67"/>
      </iconSet>
    </cfRule>
  </conditionalFormatting>
  <conditionalFormatting sqref="K20:XFD20 A20:H20">
    <cfRule type="iconSet" priority="51">
      <iconSet iconSet="3Symbols2">
        <cfvo type="percent" val="0"/>
        <cfvo type="percent" val="33"/>
        <cfvo type="percent" val="67"/>
      </iconSet>
    </cfRule>
  </conditionalFormatting>
  <conditionalFormatting sqref="G10">
    <cfRule type="iconSet" priority="49">
      <iconSet iconSet="3Symbols2">
        <cfvo type="percent" val="0"/>
        <cfvo type="percent" val="33"/>
        <cfvo type="percent" val="67"/>
      </iconSet>
    </cfRule>
  </conditionalFormatting>
  <conditionalFormatting sqref="G10">
    <cfRule type="iconSet" priority="48">
      <iconSet iconSet="3Symbols2">
        <cfvo type="percent" val="0"/>
        <cfvo type="percent" val="33"/>
        <cfvo type="percent" val="67"/>
      </iconSet>
    </cfRule>
  </conditionalFormatting>
  <conditionalFormatting sqref="G12">
    <cfRule type="iconSet" priority="47">
      <iconSet iconSet="3Symbols2">
        <cfvo type="percent" val="0"/>
        <cfvo type="percent" val="33"/>
        <cfvo type="percent" val="67"/>
      </iconSet>
    </cfRule>
  </conditionalFormatting>
  <conditionalFormatting sqref="G12">
    <cfRule type="iconSet" priority="46">
      <iconSet iconSet="3Symbols2">
        <cfvo type="percent" val="0"/>
        <cfvo type="percent" val="33"/>
        <cfvo type="percent" val="67"/>
      </iconSet>
    </cfRule>
  </conditionalFormatting>
  <conditionalFormatting sqref="E13:G13 K13:Q13">
    <cfRule type="iconSet" priority="45">
      <iconSet iconSet="3Symbols2">
        <cfvo type="percent" val="0"/>
        <cfvo type="percent" val="33"/>
        <cfvo type="percent" val="67"/>
      </iconSet>
    </cfRule>
  </conditionalFormatting>
  <conditionalFormatting sqref="G18">
    <cfRule type="iconSet" priority="44">
      <iconSet iconSet="3Symbols2">
        <cfvo type="percent" val="0"/>
        <cfvo type="percent" val="33"/>
        <cfvo type="percent" val="67"/>
      </iconSet>
    </cfRule>
  </conditionalFormatting>
  <conditionalFormatting sqref="H10">
    <cfRule type="iconSet" priority="43">
      <iconSet iconSet="3Symbols2">
        <cfvo type="percent" val="0"/>
        <cfvo type="percent" val="33"/>
        <cfvo type="percent" val="67"/>
      </iconSet>
    </cfRule>
  </conditionalFormatting>
  <conditionalFormatting sqref="K10:XFD10 A10:C10 E10:H10">
    <cfRule type="iconSet" priority="42">
      <iconSet iconSet="3Symbols2">
        <cfvo type="percent" val="0"/>
        <cfvo type="percent" val="33"/>
        <cfvo type="percent" val="67"/>
      </iconSet>
    </cfRule>
  </conditionalFormatting>
  <conditionalFormatting sqref="H12:H13">
    <cfRule type="iconSet" priority="41">
      <iconSet iconSet="3Symbols2">
        <cfvo type="percent" val="0"/>
        <cfvo type="percent" val="33"/>
        <cfvo type="percent" val="67"/>
      </iconSet>
    </cfRule>
  </conditionalFormatting>
  <conditionalFormatting sqref="H16">
    <cfRule type="iconSet" priority="40">
      <iconSet iconSet="3Symbols2">
        <cfvo type="percent" val="0"/>
        <cfvo type="percent" val="33"/>
        <cfvo type="percent" val="67"/>
      </iconSet>
    </cfRule>
  </conditionalFormatting>
  <conditionalFormatting sqref="I4:J4">
    <cfRule type="iconSet" priority="39">
      <iconSet iconSet="3Symbols2">
        <cfvo type="percent" val="0"/>
        <cfvo type="percent" val="33"/>
        <cfvo type="percent" val="67"/>
      </iconSet>
    </cfRule>
  </conditionalFormatting>
  <conditionalFormatting sqref="I4:J4">
    <cfRule type="iconSet" priority="38">
      <iconSet iconSet="3Symbols2">
        <cfvo type="percent" val="0"/>
        <cfvo type="percent" val="33"/>
        <cfvo type="percent" val="67"/>
      </iconSet>
    </cfRule>
  </conditionalFormatting>
  <conditionalFormatting sqref="I6:J6">
    <cfRule type="iconSet" priority="35">
      <iconSet iconSet="3Symbols2">
        <cfvo type="percent" val="0"/>
        <cfvo type="percent" val="33"/>
        <cfvo type="percent" val="67"/>
      </iconSet>
    </cfRule>
  </conditionalFormatting>
  <conditionalFormatting sqref="I6:J6">
    <cfRule type="iconSet" priority="34">
      <iconSet iconSet="3Symbols2">
        <cfvo type="percent" val="0"/>
        <cfvo type="percent" val="33"/>
        <cfvo type="percent" val="67"/>
      </iconSet>
    </cfRule>
  </conditionalFormatting>
  <conditionalFormatting sqref="I7:J7">
    <cfRule type="iconSet" priority="33">
      <iconSet iconSet="3Symbols2">
        <cfvo type="percent" val="0"/>
        <cfvo type="percent" val="33"/>
        <cfvo type="percent" val="67"/>
      </iconSet>
    </cfRule>
  </conditionalFormatting>
  <conditionalFormatting sqref="I7:J7">
    <cfRule type="iconSet" priority="32">
      <iconSet iconSet="3Symbols2">
        <cfvo type="percent" val="0"/>
        <cfvo type="percent" val="33"/>
        <cfvo type="percent" val="67"/>
      </iconSet>
    </cfRule>
  </conditionalFormatting>
  <conditionalFormatting sqref="I8:J8">
    <cfRule type="iconSet" priority="31">
      <iconSet iconSet="3Symbols2">
        <cfvo type="percent" val="0"/>
        <cfvo type="percent" val="33"/>
        <cfvo type="percent" val="67"/>
      </iconSet>
    </cfRule>
  </conditionalFormatting>
  <conditionalFormatting sqref="I8:J8">
    <cfRule type="iconSet" priority="30">
      <iconSet iconSet="3Symbols2">
        <cfvo type="percent" val="0"/>
        <cfvo type="percent" val="33"/>
        <cfvo type="percent" val="67"/>
      </iconSet>
    </cfRule>
  </conditionalFormatting>
  <conditionalFormatting sqref="I10:J13">
    <cfRule type="iconSet" priority="29">
      <iconSet iconSet="3Symbols2">
        <cfvo type="percent" val="0"/>
        <cfvo type="percent" val="33"/>
        <cfvo type="percent" val="67"/>
      </iconSet>
    </cfRule>
  </conditionalFormatting>
  <conditionalFormatting sqref="I10:J13">
    <cfRule type="iconSet" priority="28">
      <iconSet iconSet="3Symbols2">
        <cfvo type="percent" val="0"/>
        <cfvo type="percent" val="33"/>
        <cfvo type="percent" val="67"/>
      </iconSet>
    </cfRule>
  </conditionalFormatting>
  <conditionalFormatting sqref="I14:J15">
    <cfRule type="iconSet" priority="27">
      <iconSet iconSet="3Symbols2">
        <cfvo type="percent" val="0"/>
        <cfvo type="percent" val="33"/>
        <cfvo type="percent" val="67"/>
      </iconSet>
    </cfRule>
  </conditionalFormatting>
  <conditionalFormatting sqref="I14:J15">
    <cfRule type="iconSet" priority="26">
      <iconSet iconSet="3Symbols2">
        <cfvo type="percent" val="0"/>
        <cfvo type="percent" val="33"/>
        <cfvo type="percent" val="67"/>
      </iconSet>
    </cfRule>
  </conditionalFormatting>
  <conditionalFormatting sqref="I16:J16">
    <cfRule type="iconSet" priority="25">
      <iconSet iconSet="3Symbols2">
        <cfvo type="percent" val="0"/>
        <cfvo type="percent" val="33"/>
        <cfvo type="percent" val="67"/>
      </iconSet>
    </cfRule>
  </conditionalFormatting>
  <conditionalFormatting sqref="I16:J16">
    <cfRule type="iconSet" priority="24">
      <iconSet iconSet="3Symbols2">
        <cfvo type="percent" val="0"/>
        <cfvo type="percent" val="33"/>
        <cfvo type="percent" val="67"/>
      </iconSet>
    </cfRule>
  </conditionalFormatting>
  <conditionalFormatting sqref="I18:J18">
    <cfRule type="iconSet" priority="23">
      <iconSet iconSet="3Symbols2">
        <cfvo type="percent" val="0"/>
        <cfvo type="percent" val="33"/>
        <cfvo type="percent" val="67"/>
      </iconSet>
    </cfRule>
  </conditionalFormatting>
  <conditionalFormatting sqref="I18:J18">
    <cfRule type="iconSet" priority="22">
      <iconSet iconSet="3Symbols2">
        <cfvo type="percent" val="0"/>
        <cfvo type="percent" val="33"/>
        <cfvo type="percent" val="67"/>
      </iconSet>
    </cfRule>
  </conditionalFormatting>
  <conditionalFormatting sqref="I19:J19">
    <cfRule type="iconSet" priority="21">
      <iconSet iconSet="3Symbols2">
        <cfvo type="percent" val="0"/>
        <cfvo type="percent" val="33"/>
        <cfvo type="percent" val="67"/>
      </iconSet>
    </cfRule>
  </conditionalFormatting>
  <conditionalFormatting sqref="I19:J19">
    <cfRule type="iconSet" priority="20">
      <iconSet iconSet="3Symbols2">
        <cfvo type="percent" val="0"/>
        <cfvo type="percent" val="33"/>
        <cfvo type="percent" val="67"/>
      </iconSet>
    </cfRule>
  </conditionalFormatting>
  <conditionalFormatting sqref="H21">
    <cfRule type="iconSet" priority="19">
      <iconSet iconSet="3Symbols2">
        <cfvo type="percent" val="0"/>
        <cfvo type="percent" val="33"/>
        <cfvo type="percent" val="67"/>
      </iconSet>
    </cfRule>
  </conditionalFormatting>
  <conditionalFormatting sqref="H21">
    <cfRule type="iconSet" priority="18">
      <iconSet iconSet="3Symbols2">
        <cfvo type="percent" val="0"/>
        <cfvo type="percent" val="33"/>
        <cfvo type="percent" val="67"/>
      </iconSet>
    </cfRule>
  </conditionalFormatting>
  <conditionalFormatting sqref="I21:J21">
    <cfRule type="iconSet" priority="17">
      <iconSet iconSet="3Symbols2">
        <cfvo type="percent" val="0"/>
        <cfvo type="percent" val="33"/>
        <cfvo type="percent" val="67"/>
      </iconSet>
    </cfRule>
  </conditionalFormatting>
  <conditionalFormatting sqref="I20:J20">
    <cfRule type="iconSet" priority="16">
      <iconSet iconSet="3Symbols2">
        <cfvo type="percent" val="0"/>
        <cfvo type="percent" val="33"/>
        <cfvo type="percent" val="67"/>
      </iconSet>
    </cfRule>
  </conditionalFormatting>
  <conditionalFormatting sqref="I20:J20">
    <cfRule type="iconSet" priority="15">
      <iconSet iconSet="3Symbols2">
        <cfvo type="percent" val="0"/>
        <cfvo type="percent" val="33"/>
        <cfvo type="percent" val="67"/>
      </iconSet>
    </cfRule>
  </conditionalFormatting>
  <conditionalFormatting sqref="E2:E1048576">
    <cfRule type="iconSet" priority="86">
      <iconSet iconSet="3Symbols2">
        <cfvo type="percent" val="0"/>
        <cfvo type="percent" val="33"/>
        <cfvo type="percent" val="67"/>
      </iconSet>
    </cfRule>
  </conditionalFormatting>
  <conditionalFormatting sqref="A3">
    <cfRule type="iconSet" priority="14">
      <iconSet iconSet="3Symbols2">
        <cfvo type="percent" val="0"/>
        <cfvo type="percent" val="33"/>
        <cfvo type="percent" val="67"/>
      </iconSet>
    </cfRule>
  </conditionalFormatting>
  <conditionalFormatting sqref="D4">
    <cfRule type="iconSet" priority="13">
      <iconSet iconSet="3Symbols2">
        <cfvo type="percent" val="0"/>
        <cfvo type="percent" val="33"/>
        <cfvo type="percent" val="67"/>
      </iconSet>
    </cfRule>
  </conditionalFormatting>
  <conditionalFormatting sqref="D6">
    <cfRule type="iconSet" priority="11">
      <iconSet iconSet="3Symbols2">
        <cfvo type="percent" val="0"/>
        <cfvo type="percent" val="33"/>
        <cfvo type="percent" val="67"/>
      </iconSet>
    </cfRule>
  </conditionalFormatting>
  <conditionalFormatting sqref="D7">
    <cfRule type="iconSet" priority="10">
      <iconSet iconSet="3Symbols2">
        <cfvo type="percent" val="0"/>
        <cfvo type="percent" val="33"/>
        <cfvo type="percent" val="67"/>
      </iconSet>
    </cfRule>
  </conditionalFormatting>
  <conditionalFormatting sqref="D8">
    <cfRule type="iconSet" priority="9">
      <iconSet iconSet="3Symbols2">
        <cfvo type="percent" val="0"/>
        <cfvo type="percent" val="33"/>
        <cfvo type="percent" val="67"/>
      </iconSet>
    </cfRule>
  </conditionalFormatting>
  <conditionalFormatting sqref="D9">
    <cfRule type="iconSet" priority="8">
      <iconSet iconSet="3Symbols2">
        <cfvo type="percent" val="0"/>
        <cfvo type="percent" val="33"/>
        <cfvo type="percent" val="67"/>
      </iconSet>
    </cfRule>
  </conditionalFormatting>
  <conditionalFormatting sqref="D10">
    <cfRule type="iconSet" priority="7">
      <iconSet iconSet="3Symbols2">
        <cfvo type="percent" val="0"/>
        <cfvo type="percent" val="33"/>
        <cfvo type="percent" val="67"/>
      </iconSet>
    </cfRule>
  </conditionalFormatting>
  <conditionalFormatting sqref="D11">
    <cfRule type="iconSet" priority="6">
      <iconSet iconSet="3Symbols2">
        <cfvo type="percent" val="0"/>
        <cfvo type="percent" val="33"/>
        <cfvo type="percent" val="67"/>
      </iconSet>
    </cfRule>
  </conditionalFormatting>
  <conditionalFormatting sqref="D12">
    <cfRule type="iconSet" priority="5">
      <iconSet iconSet="3Symbols2">
        <cfvo type="percent" val="0"/>
        <cfvo type="percent" val="33"/>
        <cfvo type="percent" val="67"/>
      </iconSet>
    </cfRule>
  </conditionalFormatting>
  <conditionalFormatting sqref="D13">
    <cfRule type="iconSet" priority="4">
      <iconSet iconSet="3Symbols2">
        <cfvo type="percent" val="0"/>
        <cfvo type="percent" val="33"/>
        <cfvo type="percent" val="67"/>
      </iconSet>
    </cfRule>
  </conditionalFormatting>
  <conditionalFormatting sqref="D14">
    <cfRule type="iconSet" priority="3">
      <iconSet iconSet="3Symbols2">
        <cfvo type="percent" val="0"/>
        <cfvo type="percent" val="33"/>
        <cfvo type="percent" val="67"/>
      </iconSet>
    </cfRule>
  </conditionalFormatting>
  <conditionalFormatting sqref="D15">
    <cfRule type="iconSet" priority="2">
      <iconSet iconSet="3Symbols2">
        <cfvo type="percent" val="0"/>
        <cfvo type="percent" val="33"/>
        <cfvo type="percent" val="67"/>
      </iconSet>
    </cfRule>
  </conditionalFormatting>
  <conditionalFormatting sqref="D16">
    <cfRule type="iconSet" priority="1">
      <iconSet iconSet="3Symbols2">
        <cfvo type="percent" val="0"/>
        <cfvo type="percent" val="33"/>
        <cfvo type="percent" val="67"/>
      </iconSet>
    </cfRule>
  </conditionalFormatting>
  <conditionalFormatting sqref="P10:Q22">
    <cfRule type="iconSet" priority="87">
      <iconSet iconSet="3Symbols2">
        <cfvo type="percent" val="0"/>
        <cfvo type="percent" val="33"/>
        <cfvo type="percent" val="67"/>
      </iconSet>
    </cfRule>
  </conditionalFormatting>
  <conditionalFormatting sqref="P15:Q22 A15:C15 K15:O15 R15:XFD15 E15:H15">
    <cfRule type="iconSet" priority="88">
      <iconSet iconSet="3Symbols2">
        <cfvo type="percent" val="0"/>
        <cfvo type="percent" val="33"/>
        <cfvo type="percent" val="67"/>
      </iconSet>
    </cfRule>
  </conditionalFormatting>
  <conditionalFormatting sqref="H17:H20 E17:G17 I17:Q17">
    <cfRule type="iconSet" priority="89">
      <iconSet iconSet="3Symbols2">
        <cfvo type="percent" val="0"/>
        <cfvo type="percent" val="33"/>
        <cfvo type="percent" val="67"/>
      </iconSet>
    </cfRule>
  </conditionalFormatting>
  <conditionalFormatting sqref="G5:H5 K5:XFD5 E5 A5:C5">
    <cfRule type="iconSet" priority="90">
      <iconSet iconSet="3Symbols2">
        <cfvo type="percent" val="0"/>
        <cfvo type="percent" val="33"/>
        <cfvo type="percent" val="67"/>
      </iconSet>
    </cfRule>
  </conditionalFormatting>
  <conditionalFormatting sqref="F5:F6">
    <cfRule type="iconSet" priority="94">
      <iconSet iconSet="3Symbols2">
        <cfvo type="percent" val="0"/>
        <cfvo type="percent" val="33"/>
        <cfvo type="percent" val="67"/>
      </iconSet>
    </cfRule>
  </conditionalFormatting>
  <conditionalFormatting sqref="I5:J5">
    <cfRule type="iconSet" priority="124">
      <iconSet iconSet="3Symbols2">
        <cfvo type="percent" val="0"/>
        <cfvo type="percent" val="33"/>
        <cfvo type="percent" val="67"/>
      </iconSet>
    </cfRule>
  </conditionalFormatting>
  <conditionalFormatting sqref="D5">
    <cfRule type="iconSet" priority="129">
      <iconSet iconSet="3Symbols2">
        <cfvo type="percent" val="0"/>
        <cfvo type="percent" val="33"/>
        <cfvo type="percent" val="67"/>
      </iconSet>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H144"/>
  <sheetViews>
    <sheetView showGridLines="0" view="pageBreakPreview" zoomScaleNormal="100" zoomScaleSheetLayoutView="100" workbookViewId="0">
      <selection sqref="A1:F1"/>
    </sheetView>
  </sheetViews>
  <sheetFormatPr baseColWidth="10" defaultColWidth="9.140625" defaultRowHeight="11.25" x14ac:dyDescent="0.2"/>
  <cols>
    <col min="1" max="1" width="10" style="40" customWidth="1"/>
    <col min="2" max="2" width="64.5703125" style="40" bestFit="1" customWidth="1"/>
    <col min="3" max="3" width="16.42578125" style="40" bestFit="1" customWidth="1"/>
    <col min="4" max="4" width="19.140625" style="40" customWidth="1"/>
    <col min="5" max="5" width="24.5703125" style="40" customWidth="1"/>
    <col min="6" max="6" width="22.7109375" style="40" customWidth="1"/>
    <col min="7" max="8" width="16.7109375" style="40" customWidth="1"/>
    <col min="9" max="16384" width="9.140625" style="40"/>
  </cols>
  <sheetData>
    <row r="1" spans="1:8" s="127" customFormat="1" ht="18.95" customHeight="1" x14ac:dyDescent="0.25">
      <c r="A1" s="379" t="s">
        <v>600</v>
      </c>
      <c r="B1" s="380"/>
      <c r="C1" s="380"/>
      <c r="D1" s="380"/>
      <c r="E1" s="380"/>
      <c r="F1" s="380"/>
      <c r="G1" s="36" t="s">
        <v>95</v>
      </c>
      <c r="H1" s="37">
        <v>2022</v>
      </c>
    </row>
    <row r="2" spans="1:8" s="127" customFormat="1" ht="18.95" customHeight="1" x14ac:dyDescent="0.25">
      <c r="A2" s="379" t="s">
        <v>96</v>
      </c>
      <c r="B2" s="380"/>
      <c r="C2" s="380"/>
      <c r="D2" s="380"/>
      <c r="E2" s="380"/>
      <c r="F2" s="380"/>
      <c r="G2" s="36" t="s">
        <v>97</v>
      </c>
      <c r="H2" s="37" t="s">
        <v>599</v>
      </c>
    </row>
    <row r="3" spans="1:8" s="127" customFormat="1" ht="18.95" customHeight="1" x14ac:dyDescent="0.25">
      <c r="A3" s="379" t="s">
        <v>1244</v>
      </c>
      <c r="B3" s="380"/>
      <c r="C3" s="380"/>
      <c r="D3" s="380"/>
      <c r="E3" s="380"/>
      <c r="F3" s="380"/>
      <c r="G3" s="36" t="s">
        <v>98</v>
      </c>
      <c r="H3" s="37">
        <v>4</v>
      </c>
    </row>
    <row r="4" spans="1:8" x14ac:dyDescent="0.2">
      <c r="A4" s="38" t="s">
        <v>99</v>
      </c>
      <c r="B4" s="39"/>
      <c r="C4" s="39"/>
      <c r="D4" s="39"/>
      <c r="E4" s="39"/>
      <c r="F4" s="39"/>
      <c r="G4" s="39"/>
      <c r="H4" s="39"/>
    </row>
    <row r="6" spans="1:8" x14ac:dyDescent="0.2">
      <c r="A6" s="39" t="s">
        <v>100</v>
      </c>
      <c r="B6" s="39"/>
      <c r="C6" s="39"/>
      <c r="D6" s="39"/>
      <c r="E6" s="39"/>
      <c r="F6" s="39"/>
      <c r="G6" s="39"/>
      <c r="H6" s="39"/>
    </row>
    <row r="7" spans="1:8" x14ac:dyDescent="0.2">
      <c r="A7" s="41" t="s">
        <v>101</v>
      </c>
      <c r="B7" s="41" t="s">
        <v>102</v>
      </c>
      <c r="C7" s="41" t="s">
        <v>103</v>
      </c>
      <c r="D7" s="41" t="s">
        <v>104</v>
      </c>
      <c r="E7" s="41"/>
      <c r="F7" s="41"/>
      <c r="G7" s="41"/>
      <c r="H7" s="41"/>
    </row>
    <row r="8" spans="1:8" x14ac:dyDescent="0.2">
      <c r="A8" s="42">
        <v>1114</v>
      </c>
      <c r="B8" s="40" t="s">
        <v>105</v>
      </c>
      <c r="C8" s="268">
        <v>11885167.02</v>
      </c>
    </row>
    <row r="9" spans="1:8" x14ac:dyDescent="0.2">
      <c r="A9" s="42">
        <v>1115</v>
      </c>
      <c r="B9" s="40" t="s">
        <v>106</v>
      </c>
      <c r="C9" s="268">
        <v>0</v>
      </c>
    </row>
    <row r="10" spans="1:8" x14ac:dyDescent="0.2">
      <c r="A10" s="42">
        <v>1121</v>
      </c>
      <c r="B10" s="40" t="s">
        <v>107</v>
      </c>
      <c r="C10" s="268">
        <v>0</v>
      </c>
    </row>
    <row r="11" spans="1:8" x14ac:dyDescent="0.2">
      <c r="A11" s="42">
        <v>1211</v>
      </c>
      <c r="B11" s="40" t="s">
        <v>108</v>
      </c>
      <c r="C11" s="268">
        <v>0</v>
      </c>
    </row>
    <row r="13" spans="1:8" x14ac:dyDescent="0.2">
      <c r="A13" s="39" t="s">
        <v>109</v>
      </c>
      <c r="B13" s="39"/>
      <c r="C13" s="39"/>
      <c r="D13" s="39"/>
      <c r="E13" s="39"/>
      <c r="F13" s="39"/>
      <c r="G13" s="39"/>
      <c r="H13" s="39"/>
    </row>
    <row r="14" spans="1:8" x14ac:dyDescent="0.2">
      <c r="A14" s="41" t="s">
        <v>101</v>
      </c>
      <c r="B14" s="41" t="s">
        <v>102</v>
      </c>
      <c r="C14" s="41" t="s">
        <v>103</v>
      </c>
      <c r="D14" s="41">
        <v>2021</v>
      </c>
      <c r="E14" s="41">
        <f>D14-1</f>
        <v>2020</v>
      </c>
      <c r="F14" s="41">
        <f>E14-1</f>
        <v>2019</v>
      </c>
      <c r="G14" s="41">
        <f>F14-1</f>
        <v>2018</v>
      </c>
      <c r="H14" s="41" t="s">
        <v>110</v>
      </c>
    </row>
    <row r="15" spans="1:8" x14ac:dyDescent="0.2">
      <c r="A15" s="42">
        <v>1122</v>
      </c>
      <c r="B15" s="40" t="s">
        <v>111</v>
      </c>
      <c r="C15" s="268">
        <v>0</v>
      </c>
      <c r="D15" s="268">
        <v>0</v>
      </c>
      <c r="E15" s="268">
        <v>0</v>
      </c>
      <c r="F15" s="268">
        <v>0</v>
      </c>
      <c r="G15" s="268">
        <v>0</v>
      </c>
    </row>
    <row r="16" spans="1:8" x14ac:dyDescent="0.2">
      <c r="A16" s="42">
        <v>1124</v>
      </c>
      <c r="B16" s="40" t="s">
        <v>112</v>
      </c>
      <c r="C16" s="268">
        <v>0</v>
      </c>
      <c r="D16" s="268">
        <v>0</v>
      </c>
      <c r="E16" s="268">
        <v>0</v>
      </c>
      <c r="F16" s="268">
        <v>0</v>
      </c>
      <c r="G16" s="268">
        <v>0</v>
      </c>
    </row>
    <row r="18" spans="1:8" x14ac:dyDescent="0.2">
      <c r="A18" s="39" t="s">
        <v>113</v>
      </c>
      <c r="B18" s="39"/>
      <c r="C18" s="39"/>
      <c r="D18" s="39"/>
      <c r="E18" s="39"/>
      <c r="F18" s="39"/>
      <c r="G18" s="39"/>
      <c r="H18" s="39"/>
    </row>
    <row r="19" spans="1:8" x14ac:dyDescent="0.2">
      <c r="A19" s="41" t="s">
        <v>101</v>
      </c>
      <c r="B19" s="41" t="s">
        <v>102</v>
      </c>
      <c r="C19" s="41" t="s">
        <v>103</v>
      </c>
      <c r="D19" s="41" t="s">
        <v>114</v>
      </c>
      <c r="E19" s="41" t="s">
        <v>115</v>
      </c>
      <c r="F19" s="41" t="s">
        <v>116</v>
      </c>
      <c r="G19" s="41" t="s">
        <v>117</v>
      </c>
      <c r="H19" s="41" t="s">
        <v>118</v>
      </c>
    </row>
    <row r="20" spans="1:8" x14ac:dyDescent="0.2">
      <c r="A20" s="42">
        <v>1123</v>
      </c>
      <c r="B20" s="40" t="s">
        <v>119</v>
      </c>
      <c r="C20" s="268">
        <v>50630.14</v>
      </c>
      <c r="D20" s="268">
        <v>22032.620000000003</v>
      </c>
      <c r="E20" s="268">
        <v>28597.52</v>
      </c>
      <c r="F20" s="268">
        <v>0</v>
      </c>
      <c r="G20" s="268">
        <v>0</v>
      </c>
    </row>
    <row r="21" spans="1:8" x14ac:dyDescent="0.2">
      <c r="A21" s="42">
        <v>1125</v>
      </c>
      <c r="B21" s="40" t="s">
        <v>120</v>
      </c>
      <c r="C21" s="268">
        <v>0</v>
      </c>
      <c r="D21" s="268">
        <v>0</v>
      </c>
      <c r="E21" s="268">
        <v>0</v>
      </c>
      <c r="F21" s="268">
        <v>0</v>
      </c>
      <c r="G21" s="268">
        <v>0</v>
      </c>
    </row>
    <row r="22" spans="1:8" x14ac:dyDescent="0.2">
      <c r="A22" s="123">
        <v>1126</v>
      </c>
      <c r="B22" s="124" t="s">
        <v>121</v>
      </c>
      <c r="C22" s="268">
        <v>0</v>
      </c>
      <c r="D22" s="268">
        <v>0</v>
      </c>
      <c r="E22" s="268">
        <v>0</v>
      </c>
      <c r="F22" s="268">
        <v>0</v>
      </c>
      <c r="G22" s="268">
        <v>0</v>
      </c>
    </row>
    <row r="23" spans="1:8" x14ac:dyDescent="0.2">
      <c r="A23" s="123">
        <v>1129</v>
      </c>
      <c r="B23" s="124" t="s">
        <v>122</v>
      </c>
      <c r="C23" s="268">
        <v>0</v>
      </c>
      <c r="D23" s="268">
        <v>0</v>
      </c>
      <c r="E23" s="268">
        <v>0</v>
      </c>
      <c r="F23" s="268">
        <v>0</v>
      </c>
      <c r="G23" s="268">
        <v>0</v>
      </c>
    </row>
    <row r="24" spans="1:8" x14ac:dyDescent="0.2">
      <c r="A24" s="42">
        <v>1131</v>
      </c>
      <c r="B24" s="40" t="s">
        <v>123</v>
      </c>
      <c r="C24" s="268">
        <v>0</v>
      </c>
      <c r="D24" s="268">
        <v>0</v>
      </c>
      <c r="E24" s="268">
        <v>0</v>
      </c>
      <c r="F24" s="268">
        <v>0</v>
      </c>
      <c r="G24" s="268">
        <v>0</v>
      </c>
    </row>
    <row r="25" spans="1:8" x14ac:dyDescent="0.2">
      <c r="A25" s="42">
        <v>1132</v>
      </c>
      <c r="B25" s="40" t="s">
        <v>124</v>
      </c>
      <c r="C25" s="268">
        <v>0</v>
      </c>
      <c r="D25" s="268">
        <v>0</v>
      </c>
      <c r="E25" s="268">
        <v>0</v>
      </c>
      <c r="F25" s="268">
        <v>0</v>
      </c>
      <c r="G25" s="268">
        <v>0</v>
      </c>
    </row>
    <row r="26" spans="1:8" x14ac:dyDescent="0.2">
      <c r="A26" s="42">
        <v>1133</v>
      </c>
      <c r="B26" s="40" t="s">
        <v>125</v>
      </c>
      <c r="C26" s="268">
        <v>0</v>
      </c>
      <c r="D26" s="268">
        <v>0</v>
      </c>
      <c r="E26" s="268">
        <v>0</v>
      </c>
      <c r="F26" s="268">
        <v>0</v>
      </c>
      <c r="G26" s="268">
        <v>0</v>
      </c>
    </row>
    <row r="27" spans="1:8" x14ac:dyDescent="0.2">
      <c r="A27" s="42">
        <v>1134</v>
      </c>
      <c r="B27" s="40" t="s">
        <v>126</v>
      </c>
      <c r="C27" s="268">
        <v>0</v>
      </c>
      <c r="D27" s="268">
        <v>0</v>
      </c>
      <c r="E27" s="268">
        <v>0</v>
      </c>
      <c r="F27" s="268">
        <v>0</v>
      </c>
      <c r="G27" s="268">
        <v>0</v>
      </c>
    </row>
    <row r="28" spans="1:8" x14ac:dyDescent="0.2">
      <c r="A28" s="42">
        <v>1139</v>
      </c>
      <c r="B28" s="40" t="s">
        <v>127</v>
      </c>
      <c r="C28" s="268">
        <v>0</v>
      </c>
      <c r="D28" s="268">
        <v>0</v>
      </c>
      <c r="E28" s="268">
        <v>0</v>
      </c>
      <c r="F28" s="268">
        <v>0</v>
      </c>
      <c r="G28" s="268">
        <v>0</v>
      </c>
    </row>
    <row r="30" spans="1:8" x14ac:dyDescent="0.2">
      <c r="A30" s="39" t="s">
        <v>128</v>
      </c>
      <c r="B30" s="39"/>
      <c r="C30" s="39"/>
      <c r="D30" s="39"/>
      <c r="E30" s="39"/>
      <c r="F30" s="39"/>
      <c r="G30" s="39"/>
      <c r="H30" s="39"/>
    </row>
    <row r="31" spans="1:8" x14ac:dyDescent="0.2">
      <c r="A31" s="41" t="s">
        <v>101</v>
      </c>
      <c r="B31" s="41" t="s">
        <v>102</v>
      </c>
      <c r="C31" s="41" t="s">
        <v>103</v>
      </c>
      <c r="D31" s="41" t="s">
        <v>129</v>
      </c>
      <c r="E31" s="41" t="s">
        <v>130</v>
      </c>
      <c r="F31" s="41" t="s">
        <v>131</v>
      </c>
      <c r="G31" s="41" t="s">
        <v>132</v>
      </c>
      <c r="H31" s="41"/>
    </row>
    <row r="32" spans="1:8" x14ac:dyDescent="0.2">
      <c r="A32" s="42">
        <v>1140</v>
      </c>
      <c r="B32" s="40" t="s">
        <v>133</v>
      </c>
      <c r="C32" s="114">
        <v>0</v>
      </c>
    </row>
    <row r="33" spans="1:8" x14ac:dyDescent="0.2">
      <c r="A33" s="42">
        <v>1141</v>
      </c>
      <c r="B33" s="40" t="s">
        <v>134</v>
      </c>
      <c r="C33" s="114">
        <v>0</v>
      </c>
    </row>
    <row r="34" spans="1:8" x14ac:dyDescent="0.2">
      <c r="A34" s="42">
        <v>1142</v>
      </c>
      <c r="B34" s="40" t="s">
        <v>135</v>
      </c>
      <c r="C34" s="114">
        <v>0</v>
      </c>
    </row>
    <row r="35" spans="1:8" x14ac:dyDescent="0.2">
      <c r="A35" s="42">
        <v>1143</v>
      </c>
      <c r="B35" s="40" t="s">
        <v>136</v>
      </c>
      <c r="C35" s="114">
        <v>0</v>
      </c>
    </row>
    <row r="36" spans="1:8" x14ac:dyDescent="0.2">
      <c r="A36" s="42">
        <v>1144</v>
      </c>
      <c r="B36" s="40" t="s">
        <v>137</v>
      </c>
      <c r="C36" s="114">
        <v>0</v>
      </c>
    </row>
    <row r="37" spans="1:8" x14ac:dyDescent="0.2">
      <c r="A37" s="42">
        <v>1145</v>
      </c>
      <c r="B37" s="40" t="s">
        <v>138</v>
      </c>
      <c r="C37" s="114">
        <v>0</v>
      </c>
    </row>
    <row r="39" spans="1:8" x14ac:dyDescent="0.2">
      <c r="A39" s="39" t="s">
        <v>139</v>
      </c>
      <c r="B39" s="39"/>
      <c r="C39" s="39"/>
      <c r="D39" s="39"/>
      <c r="E39" s="39"/>
      <c r="F39" s="39"/>
      <c r="G39" s="39"/>
      <c r="H39" s="39"/>
    </row>
    <row r="40" spans="1:8" x14ac:dyDescent="0.2">
      <c r="A40" s="41" t="s">
        <v>101</v>
      </c>
      <c r="B40" s="41" t="s">
        <v>102</v>
      </c>
      <c r="C40" s="41" t="s">
        <v>103</v>
      </c>
      <c r="D40" s="41" t="s">
        <v>140</v>
      </c>
      <c r="E40" s="41" t="s">
        <v>141</v>
      </c>
      <c r="F40" s="41" t="s">
        <v>142</v>
      </c>
      <c r="G40" s="41"/>
      <c r="H40" s="41"/>
    </row>
    <row r="41" spans="1:8" x14ac:dyDescent="0.2">
      <c r="A41" s="42">
        <v>1150</v>
      </c>
      <c r="B41" s="40" t="s">
        <v>143</v>
      </c>
      <c r="C41" s="268">
        <v>189086</v>
      </c>
    </row>
    <row r="42" spans="1:8" x14ac:dyDescent="0.2">
      <c r="A42" s="42">
        <v>1151</v>
      </c>
      <c r="B42" s="40" t="s">
        <v>144</v>
      </c>
      <c r="C42" s="268">
        <v>189086</v>
      </c>
    </row>
    <row r="44" spans="1:8" x14ac:dyDescent="0.2">
      <c r="A44" s="39" t="s">
        <v>145</v>
      </c>
      <c r="B44" s="39"/>
      <c r="C44" s="39"/>
      <c r="D44" s="39"/>
      <c r="E44" s="39"/>
      <c r="F44" s="39"/>
      <c r="G44" s="39"/>
      <c r="H44" s="39"/>
    </row>
    <row r="45" spans="1:8" x14ac:dyDescent="0.2">
      <c r="A45" s="41" t="s">
        <v>101</v>
      </c>
      <c r="B45" s="41" t="s">
        <v>102</v>
      </c>
      <c r="C45" s="41" t="s">
        <v>103</v>
      </c>
      <c r="D45" s="41" t="s">
        <v>104</v>
      </c>
      <c r="E45" s="41" t="s">
        <v>118</v>
      </c>
      <c r="F45" s="41"/>
      <c r="G45" s="41"/>
      <c r="H45" s="41"/>
    </row>
    <row r="46" spans="1:8" x14ac:dyDescent="0.2">
      <c r="A46" s="42">
        <v>1213</v>
      </c>
      <c r="B46" s="40" t="s">
        <v>146</v>
      </c>
      <c r="C46" s="114">
        <v>0</v>
      </c>
    </row>
    <row r="48" spans="1:8" x14ac:dyDescent="0.2">
      <c r="A48" s="39" t="s">
        <v>147</v>
      </c>
      <c r="B48" s="39"/>
      <c r="C48" s="39"/>
      <c r="D48" s="39"/>
      <c r="E48" s="39"/>
      <c r="F48" s="39"/>
      <c r="G48" s="39"/>
      <c r="H48" s="39"/>
    </row>
    <row r="49" spans="1:8" x14ac:dyDescent="0.2">
      <c r="A49" s="41" t="s">
        <v>101</v>
      </c>
      <c r="B49" s="41" t="s">
        <v>102</v>
      </c>
      <c r="C49" s="41" t="s">
        <v>103</v>
      </c>
      <c r="D49" s="41"/>
      <c r="E49" s="41"/>
      <c r="F49" s="41"/>
      <c r="G49" s="41"/>
      <c r="H49" s="41"/>
    </row>
    <row r="50" spans="1:8" x14ac:dyDescent="0.2">
      <c r="A50" s="42">
        <v>1214</v>
      </c>
      <c r="B50" s="40" t="s">
        <v>148</v>
      </c>
      <c r="C50" s="114">
        <v>0</v>
      </c>
    </row>
    <row r="52" spans="1:8" x14ac:dyDescent="0.2">
      <c r="A52" s="39" t="s">
        <v>149</v>
      </c>
      <c r="B52" s="39"/>
      <c r="C52" s="39"/>
      <c r="D52" s="39"/>
      <c r="E52" s="39"/>
      <c r="F52" s="39"/>
      <c r="G52" s="39"/>
      <c r="H52" s="39"/>
    </row>
    <row r="53" spans="1:8" x14ac:dyDescent="0.2">
      <c r="A53" s="41" t="s">
        <v>101</v>
      </c>
      <c r="B53" s="41" t="s">
        <v>102</v>
      </c>
      <c r="C53" s="41" t="s">
        <v>103</v>
      </c>
      <c r="D53" s="41" t="s">
        <v>150</v>
      </c>
      <c r="E53" s="41" t="s">
        <v>151</v>
      </c>
      <c r="F53" s="41" t="s">
        <v>140</v>
      </c>
      <c r="G53" s="41" t="s">
        <v>152</v>
      </c>
      <c r="H53" s="41" t="s">
        <v>153</v>
      </c>
    </row>
    <row r="54" spans="1:8" x14ac:dyDescent="0.2">
      <c r="A54" s="42">
        <v>1230</v>
      </c>
      <c r="B54" s="40" t="s">
        <v>154</v>
      </c>
      <c r="C54" s="268">
        <v>0</v>
      </c>
      <c r="D54" s="268">
        <v>0</v>
      </c>
      <c r="E54" s="268">
        <v>0</v>
      </c>
    </row>
    <row r="55" spans="1:8" x14ac:dyDescent="0.2">
      <c r="A55" s="42">
        <v>1231</v>
      </c>
      <c r="B55" s="40" t="s">
        <v>155</v>
      </c>
      <c r="C55" s="268">
        <v>0</v>
      </c>
      <c r="D55" s="268">
        <v>0</v>
      </c>
      <c r="E55" s="268">
        <v>0</v>
      </c>
    </row>
    <row r="56" spans="1:8" x14ac:dyDescent="0.2">
      <c r="A56" s="42">
        <v>1232</v>
      </c>
      <c r="B56" s="40" t="s">
        <v>156</v>
      </c>
      <c r="C56" s="268">
        <v>0</v>
      </c>
      <c r="D56" s="268">
        <v>0</v>
      </c>
      <c r="E56" s="268">
        <v>0</v>
      </c>
    </row>
    <row r="57" spans="1:8" x14ac:dyDescent="0.2">
      <c r="A57" s="42">
        <v>1233</v>
      </c>
      <c r="B57" s="40" t="s">
        <v>157</v>
      </c>
      <c r="C57" s="268">
        <v>0</v>
      </c>
      <c r="D57" s="268">
        <v>0</v>
      </c>
      <c r="E57" s="268">
        <v>0</v>
      </c>
    </row>
    <row r="58" spans="1:8" x14ac:dyDescent="0.2">
      <c r="A58" s="42">
        <v>1234</v>
      </c>
      <c r="B58" s="40" t="s">
        <v>158</v>
      </c>
      <c r="C58" s="268">
        <v>0</v>
      </c>
      <c r="D58" s="268">
        <v>0</v>
      </c>
      <c r="E58" s="268">
        <v>0</v>
      </c>
    </row>
    <row r="59" spans="1:8" x14ac:dyDescent="0.2">
      <c r="A59" s="42">
        <v>1235</v>
      </c>
      <c r="B59" s="40" t="s">
        <v>159</v>
      </c>
      <c r="C59" s="268">
        <v>0</v>
      </c>
      <c r="D59" s="268">
        <v>0</v>
      </c>
      <c r="E59" s="268">
        <v>0</v>
      </c>
    </row>
    <row r="60" spans="1:8" x14ac:dyDescent="0.2">
      <c r="A60" s="42">
        <v>1236</v>
      </c>
      <c r="B60" s="40" t="s">
        <v>160</v>
      </c>
      <c r="C60" s="268">
        <v>0</v>
      </c>
      <c r="D60" s="268">
        <v>0</v>
      </c>
      <c r="E60" s="268">
        <v>0</v>
      </c>
    </row>
    <row r="61" spans="1:8" x14ac:dyDescent="0.2">
      <c r="A61" s="42">
        <v>1239</v>
      </c>
      <c r="B61" s="40" t="s">
        <v>161</v>
      </c>
      <c r="C61" s="268">
        <v>0</v>
      </c>
      <c r="D61" s="268">
        <v>0</v>
      </c>
      <c r="E61" s="268">
        <v>0</v>
      </c>
    </row>
    <row r="62" spans="1:8" x14ac:dyDescent="0.2">
      <c r="A62" s="42">
        <v>1240</v>
      </c>
      <c r="B62" s="40" t="s">
        <v>162</v>
      </c>
      <c r="C62" s="268">
        <v>30223235.07</v>
      </c>
      <c r="D62" s="268">
        <v>2534944.44</v>
      </c>
      <c r="E62" s="268">
        <v>17504570.98</v>
      </c>
    </row>
    <row r="63" spans="1:8" x14ac:dyDescent="0.2">
      <c r="A63" s="42">
        <v>1241</v>
      </c>
      <c r="B63" s="40" t="s">
        <v>163</v>
      </c>
      <c r="C63" s="268">
        <v>3434611.93</v>
      </c>
      <c r="D63" s="268">
        <v>205573.32</v>
      </c>
      <c r="E63" s="268">
        <v>2883428.29</v>
      </c>
    </row>
    <row r="64" spans="1:8" x14ac:dyDescent="0.2">
      <c r="A64" s="42">
        <v>1242</v>
      </c>
      <c r="B64" s="40" t="s">
        <v>164</v>
      </c>
      <c r="C64" s="268">
        <v>6380492.2400000002</v>
      </c>
      <c r="D64" s="268">
        <v>822311.50999999989</v>
      </c>
      <c r="E64" s="268">
        <v>3385402.6100000003</v>
      </c>
    </row>
    <row r="65" spans="1:8" x14ac:dyDescent="0.2">
      <c r="A65" s="42">
        <v>1243</v>
      </c>
      <c r="B65" s="40" t="s">
        <v>165</v>
      </c>
      <c r="C65" s="268">
        <v>235228.63</v>
      </c>
      <c r="D65" s="268">
        <v>20728.27</v>
      </c>
      <c r="E65" s="268">
        <v>230703.75</v>
      </c>
    </row>
    <row r="66" spans="1:8" x14ac:dyDescent="0.2">
      <c r="A66" s="42">
        <v>1244</v>
      </c>
      <c r="B66" s="40" t="s">
        <v>166</v>
      </c>
      <c r="C66" s="268">
        <v>2942362.42</v>
      </c>
      <c r="D66" s="268">
        <v>119498.44</v>
      </c>
      <c r="E66" s="268">
        <v>1689704.39</v>
      </c>
    </row>
    <row r="67" spans="1:8" x14ac:dyDescent="0.2">
      <c r="A67" s="42">
        <v>1245</v>
      </c>
      <c r="B67" s="40" t="s">
        <v>167</v>
      </c>
      <c r="C67" s="268">
        <v>0</v>
      </c>
      <c r="D67" s="268">
        <v>0</v>
      </c>
      <c r="E67" s="268">
        <v>0</v>
      </c>
    </row>
    <row r="68" spans="1:8" x14ac:dyDescent="0.2">
      <c r="A68" s="42">
        <v>1246</v>
      </c>
      <c r="B68" s="40" t="s">
        <v>168</v>
      </c>
      <c r="C68" s="268">
        <v>17230539.850000001</v>
      </c>
      <c r="D68" s="268">
        <v>1366832.9</v>
      </c>
      <c r="E68" s="268">
        <v>9315331.9399999995</v>
      </c>
    </row>
    <row r="69" spans="1:8" x14ac:dyDescent="0.2">
      <c r="A69" s="42">
        <v>1247</v>
      </c>
      <c r="B69" s="40" t="s">
        <v>169</v>
      </c>
      <c r="C69" s="268">
        <v>0</v>
      </c>
      <c r="D69" s="268">
        <v>0</v>
      </c>
      <c r="E69" s="268">
        <v>0</v>
      </c>
    </row>
    <row r="70" spans="1:8" x14ac:dyDescent="0.2">
      <c r="A70" s="42">
        <v>1248</v>
      </c>
      <c r="B70" s="40" t="s">
        <v>170</v>
      </c>
      <c r="C70" s="268">
        <v>0</v>
      </c>
      <c r="D70" s="268">
        <v>0</v>
      </c>
      <c r="E70" s="268">
        <v>0</v>
      </c>
    </row>
    <row r="72" spans="1:8" x14ac:dyDescent="0.2">
      <c r="A72" s="39" t="s">
        <v>171</v>
      </c>
      <c r="B72" s="39"/>
      <c r="C72" s="39"/>
      <c r="D72" s="39"/>
      <c r="E72" s="39"/>
      <c r="F72" s="39"/>
      <c r="G72" s="39"/>
      <c r="H72" s="39"/>
    </row>
    <row r="73" spans="1:8" x14ac:dyDescent="0.2">
      <c r="A73" s="41" t="s">
        <v>101</v>
      </c>
      <c r="B73" s="41" t="s">
        <v>102</v>
      </c>
      <c r="C73" s="41" t="s">
        <v>103</v>
      </c>
      <c r="D73" s="41" t="s">
        <v>172</v>
      </c>
      <c r="E73" s="41" t="s">
        <v>173</v>
      </c>
      <c r="F73" s="41" t="s">
        <v>140</v>
      </c>
      <c r="G73" s="41" t="s">
        <v>152</v>
      </c>
      <c r="H73" s="41" t="s">
        <v>153</v>
      </c>
    </row>
    <row r="74" spans="1:8" x14ac:dyDescent="0.2">
      <c r="A74" s="42">
        <v>1250</v>
      </c>
      <c r="B74" s="40" t="s">
        <v>174</v>
      </c>
      <c r="C74" s="268">
        <v>671565.56</v>
      </c>
      <c r="D74" s="268">
        <v>25810.47</v>
      </c>
      <c r="E74" s="268">
        <v>511094.48</v>
      </c>
    </row>
    <row r="75" spans="1:8" x14ac:dyDescent="0.2">
      <c r="A75" s="42">
        <v>1251</v>
      </c>
      <c r="B75" s="40" t="s">
        <v>175</v>
      </c>
      <c r="C75" s="268">
        <v>671565.56</v>
      </c>
      <c r="D75" s="268">
        <v>25810.47</v>
      </c>
      <c r="E75" s="268">
        <v>511094.48</v>
      </c>
    </row>
    <row r="76" spans="1:8" x14ac:dyDescent="0.2">
      <c r="A76" s="42">
        <v>1252</v>
      </c>
      <c r="B76" s="40" t="s">
        <v>176</v>
      </c>
      <c r="C76" s="268">
        <v>0</v>
      </c>
      <c r="D76" s="268">
        <v>0</v>
      </c>
      <c r="E76" s="268">
        <v>0</v>
      </c>
    </row>
    <row r="77" spans="1:8" x14ac:dyDescent="0.2">
      <c r="A77" s="42">
        <v>1253</v>
      </c>
      <c r="B77" s="40" t="s">
        <v>177</v>
      </c>
      <c r="C77" s="268">
        <v>0</v>
      </c>
      <c r="D77" s="268">
        <v>0</v>
      </c>
      <c r="E77" s="268">
        <v>0</v>
      </c>
    </row>
    <row r="78" spans="1:8" x14ac:dyDescent="0.2">
      <c r="A78" s="42">
        <v>1254</v>
      </c>
      <c r="B78" s="40" t="s">
        <v>178</v>
      </c>
      <c r="C78" s="268">
        <v>0</v>
      </c>
      <c r="D78" s="268">
        <v>0</v>
      </c>
      <c r="E78" s="268">
        <v>0</v>
      </c>
    </row>
    <row r="79" spans="1:8" x14ac:dyDescent="0.2">
      <c r="A79" s="42">
        <v>1259</v>
      </c>
      <c r="B79" s="40" t="s">
        <v>179</v>
      </c>
      <c r="C79" s="268">
        <v>0</v>
      </c>
      <c r="D79" s="268">
        <v>0</v>
      </c>
      <c r="E79" s="268">
        <v>0</v>
      </c>
    </row>
    <row r="80" spans="1:8" x14ac:dyDescent="0.2">
      <c r="A80" s="42">
        <v>1270</v>
      </c>
      <c r="B80" s="40" t="s">
        <v>180</v>
      </c>
      <c r="C80" s="268">
        <v>0</v>
      </c>
      <c r="D80" s="268">
        <v>0</v>
      </c>
      <c r="E80" s="268">
        <v>0</v>
      </c>
    </row>
    <row r="81" spans="1:8" x14ac:dyDescent="0.2">
      <c r="A81" s="42">
        <v>1271</v>
      </c>
      <c r="B81" s="40" t="s">
        <v>181</v>
      </c>
      <c r="C81" s="268">
        <v>0</v>
      </c>
      <c r="D81" s="268">
        <v>0</v>
      </c>
      <c r="E81" s="268">
        <v>0</v>
      </c>
    </row>
    <row r="82" spans="1:8" x14ac:dyDescent="0.2">
      <c r="A82" s="42">
        <v>1272</v>
      </c>
      <c r="B82" s="40" t="s">
        <v>182</v>
      </c>
      <c r="C82" s="268">
        <v>0</v>
      </c>
      <c r="D82" s="268">
        <v>0</v>
      </c>
      <c r="E82" s="268">
        <v>0</v>
      </c>
    </row>
    <row r="83" spans="1:8" x14ac:dyDescent="0.2">
      <c r="A83" s="42">
        <v>1273</v>
      </c>
      <c r="B83" s="40" t="s">
        <v>183</v>
      </c>
      <c r="C83" s="268">
        <v>0</v>
      </c>
      <c r="D83" s="268">
        <v>0</v>
      </c>
      <c r="E83" s="268">
        <v>0</v>
      </c>
    </row>
    <row r="84" spans="1:8" x14ac:dyDescent="0.2">
      <c r="A84" s="42">
        <v>1274</v>
      </c>
      <c r="B84" s="40" t="s">
        <v>184</v>
      </c>
      <c r="C84" s="268">
        <v>0</v>
      </c>
      <c r="D84" s="268">
        <v>0</v>
      </c>
      <c r="E84" s="268">
        <v>0</v>
      </c>
    </row>
    <row r="85" spans="1:8" x14ac:dyDescent="0.2">
      <c r="A85" s="42">
        <v>1275</v>
      </c>
      <c r="B85" s="40" t="s">
        <v>185</v>
      </c>
      <c r="C85" s="268">
        <v>0</v>
      </c>
      <c r="D85" s="268">
        <v>0</v>
      </c>
      <c r="E85" s="268">
        <v>0</v>
      </c>
    </row>
    <row r="86" spans="1:8" x14ac:dyDescent="0.2">
      <c r="A86" s="42">
        <v>1279</v>
      </c>
      <c r="B86" s="40" t="s">
        <v>186</v>
      </c>
      <c r="C86" s="268">
        <v>0</v>
      </c>
      <c r="D86" s="268">
        <v>0</v>
      </c>
      <c r="E86" s="268">
        <v>0</v>
      </c>
    </row>
    <row r="88" spans="1:8" x14ac:dyDescent="0.2">
      <c r="A88" s="39" t="s">
        <v>187</v>
      </c>
      <c r="B88" s="39"/>
      <c r="C88" s="39"/>
      <c r="D88" s="39"/>
      <c r="E88" s="39"/>
      <c r="F88" s="39"/>
      <c r="G88" s="39"/>
      <c r="H88" s="39"/>
    </row>
    <row r="89" spans="1:8" x14ac:dyDescent="0.2">
      <c r="A89" s="41" t="s">
        <v>101</v>
      </c>
      <c r="B89" s="41" t="s">
        <v>102</v>
      </c>
      <c r="C89" s="41" t="s">
        <v>103</v>
      </c>
      <c r="D89" s="41" t="s">
        <v>188</v>
      </c>
      <c r="E89" s="41"/>
      <c r="F89" s="41"/>
      <c r="G89" s="41"/>
      <c r="H89" s="41"/>
    </row>
    <row r="90" spans="1:8" x14ac:dyDescent="0.2">
      <c r="A90" s="42">
        <v>1160</v>
      </c>
      <c r="B90" s="40" t="s">
        <v>189</v>
      </c>
      <c r="C90" s="114">
        <v>0</v>
      </c>
    </row>
    <row r="91" spans="1:8" x14ac:dyDescent="0.2">
      <c r="A91" s="42">
        <v>1161</v>
      </c>
      <c r="B91" s="40" t="s">
        <v>190</v>
      </c>
      <c r="C91" s="114">
        <v>0</v>
      </c>
    </row>
    <row r="92" spans="1:8" x14ac:dyDescent="0.2">
      <c r="A92" s="42">
        <v>1162</v>
      </c>
      <c r="B92" s="40" t="s">
        <v>191</v>
      </c>
      <c r="C92" s="114">
        <v>0</v>
      </c>
    </row>
    <row r="94" spans="1:8" x14ac:dyDescent="0.2">
      <c r="A94" s="39" t="s">
        <v>192</v>
      </c>
      <c r="B94" s="39"/>
      <c r="C94" s="39"/>
      <c r="D94" s="39"/>
      <c r="E94" s="39"/>
      <c r="F94" s="39"/>
      <c r="G94" s="39"/>
      <c r="H94" s="39"/>
    </row>
    <row r="95" spans="1:8" x14ac:dyDescent="0.2">
      <c r="A95" s="41" t="s">
        <v>101</v>
      </c>
      <c r="B95" s="41" t="s">
        <v>102</v>
      </c>
      <c r="C95" s="41" t="s">
        <v>103</v>
      </c>
      <c r="D95" s="41" t="s">
        <v>118</v>
      </c>
      <c r="E95" s="41"/>
      <c r="F95" s="41"/>
      <c r="G95" s="41"/>
      <c r="H95" s="41"/>
    </row>
    <row r="96" spans="1:8" x14ac:dyDescent="0.2">
      <c r="A96" s="42">
        <v>1290</v>
      </c>
      <c r="B96" s="40" t="s">
        <v>193</v>
      </c>
      <c r="C96" s="114">
        <v>0</v>
      </c>
    </row>
    <row r="97" spans="1:8" x14ac:dyDescent="0.2">
      <c r="A97" s="42">
        <v>1291</v>
      </c>
      <c r="B97" s="40" t="s">
        <v>194</v>
      </c>
      <c r="C97" s="114">
        <v>0</v>
      </c>
    </row>
    <row r="98" spans="1:8" x14ac:dyDescent="0.2">
      <c r="A98" s="42">
        <v>1292</v>
      </c>
      <c r="B98" s="40" t="s">
        <v>195</v>
      </c>
      <c r="C98" s="114">
        <v>0</v>
      </c>
    </row>
    <row r="99" spans="1:8" x14ac:dyDescent="0.2">
      <c r="A99" s="42">
        <v>1293</v>
      </c>
      <c r="B99" s="40" t="s">
        <v>196</v>
      </c>
      <c r="C99" s="114">
        <v>0</v>
      </c>
    </row>
    <row r="101" spans="1:8" x14ac:dyDescent="0.2">
      <c r="A101" s="39" t="s">
        <v>197</v>
      </c>
      <c r="B101" s="39"/>
      <c r="C101" s="39"/>
      <c r="D101" s="39"/>
      <c r="E101" s="39"/>
      <c r="F101" s="39"/>
      <c r="G101" s="39"/>
      <c r="H101" s="39"/>
    </row>
    <row r="102" spans="1:8" x14ac:dyDescent="0.2">
      <c r="A102" s="41" t="s">
        <v>101</v>
      </c>
      <c r="B102" s="41" t="s">
        <v>102</v>
      </c>
      <c r="C102" s="41" t="s">
        <v>103</v>
      </c>
      <c r="D102" s="41" t="s">
        <v>114</v>
      </c>
      <c r="E102" s="41" t="s">
        <v>115</v>
      </c>
      <c r="F102" s="41" t="s">
        <v>116</v>
      </c>
      <c r="G102" s="41" t="s">
        <v>198</v>
      </c>
      <c r="H102" s="41" t="s">
        <v>199</v>
      </c>
    </row>
    <row r="103" spans="1:8" x14ac:dyDescent="0.2">
      <c r="A103" s="42">
        <v>2110</v>
      </c>
      <c r="B103" s="40" t="s">
        <v>200</v>
      </c>
      <c r="C103" s="268">
        <v>4882448.22</v>
      </c>
      <c r="D103" s="268">
        <v>4707664.5999999996</v>
      </c>
      <c r="E103" s="268">
        <v>6816</v>
      </c>
      <c r="F103" s="268">
        <v>0</v>
      </c>
      <c r="G103" s="268">
        <v>167967.62</v>
      </c>
    </row>
    <row r="104" spans="1:8" x14ac:dyDescent="0.2">
      <c r="A104" s="42">
        <v>2111</v>
      </c>
      <c r="B104" s="40" t="s">
        <v>201</v>
      </c>
      <c r="C104" s="268">
        <v>0</v>
      </c>
      <c r="D104" s="268">
        <v>0</v>
      </c>
      <c r="E104" s="268">
        <v>0</v>
      </c>
      <c r="F104" s="268">
        <v>0</v>
      </c>
      <c r="G104" s="268">
        <v>0</v>
      </c>
    </row>
    <row r="105" spans="1:8" x14ac:dyDescent="0.2">
      <c r="A105" s="42">
        <v>2112</v>
      </c>
      <c r="B105" s="40" t="s">
        <v>202</v>
      </c>
      <c r="C105" s="268">
        <v>1728203.4899999998</v>
      </c>
      <c r="D105" s="268">
        <v>1591470.3299999998</v>
      </c>
      <c r="E105" s="268">
        <v>0</v>
      </c>
      <c r="F105" s="268">
        <v>0</v>
      </c>
      <c r="G105" s="268">
        <v>136733.16</v>
      </c>
    </row>
    <row r="106" spans="1:8" x14ac:dyDescent="0.2">
      <c r="A106" s="42">
        <v>2113</v>
      </c>
      <c r="B106" s="40" t="s">
        <v>203</v>
      </c>
      <c r="C106" s="268">
        <v>0</v>
      </c>
      <c r="D106" s="268">
        <v>0</v>
      </c>
      <c r="E106" s="268">
        <v>0</v>
      </c>
      <c r="F106" s="268">
        <v>0</v>
      </c>
      <c r="G106" s="268">
        <v>0</v>
      </c>
    </row>
    <row r="107" spans="1:8" x14ac:dyDescent="0.2">
      <c r="A107" s="42">
        <v>2114</v>
      </c>
      <c r="B107" s="40" t="s">
        <v>204</v>
      </c>
      <c r="C107" s="268">
        <v>0</v>
      </c>
      <c r="D107" s="268">
        <v>0</v>
      </c>
      <c r="E107" s="268">
        <v>0</v>
      </c>
      <c r="F107" s="268">
        <v>0</v>
      </c>
      <c r="G107" s="268">
        <v>0</v>
      </c>
    </row>
    <row r="108" spans="1:8" x14ac:dyDescent="0.2">
      <c r="A108" s="42">
        <v>2115</v>
      </c>
      <c r="B108" s="40" t="s">
        <v>205</v>
      </c>
      <c r="C108" s="268">
        <v>0</v>
      </c>
      <c r="D108" s="268">
        <v>0</v>
      </c>
      <c r="E108" s="268">
        <v>0</v>
      </c>
      <c r="F108" s="268">
        <v>0</v>
      </c>
      <c r="G108" s="268">
        <v>0</v>
      </c>
    </row>
    <row r="109" spans="1:8" x14ac:dyDescent="0.2">
      <c r="A109" s="42">
        <v>2116</v>
      </c>
      <c r="B109" s="40" t="s">
        <v>206</v>
      </c>
      <c r="C109" s="268">
        <v>0</v>
      </c>
      <c r="D109" s="268">
        <v>0</v>
      </c>
      <c r="E109" s="268">
        <v>0</v>
      </c>
      <c r="F109" s="268">
        <v>0</v>
      </c>
      <c r="G109" s="268">
        <v>0</v>
      </c>
    </row>
    <row r="110" spans="1:8" x14ac:dyDescent="0.2">
      <c r="A110" s="42">
        <v>2117</v>
      </c>
      <c r="B110" s="40" t="s">
        <v>207</v>
      </c>
      <c r="C110" s="268">
        <v>1774902.49</v>
      </c>
      <c r="D110" s="268">
        <v>1774902.49</v>
      </c>
      <c r="E110" s="268">
        <v>0</v>
      </c>
      <c r="F110" s="268">
        <v>0</v>
      </c>
      <c r="G110" s="268">
        <v>0</v>
      </c>
    </row>
    <row r="111" spans="1:8" x14ac:dyDescent="0.2">
      <c r="A111" s="42">
        <v>2118</v>
      </c>
      <c r="B111" s="40" t="s">
        <v>208</v>
      </c>
      <c r="C111" s="268">
        <v>0</v>
      </c>
      <c r="D111" s="268">
        <v>0</v>
      </c>
      <c r="E111" s="268">
        <v>0</v>
      </c>
      <c r="F111" s="268">
        <v>0</v>
      </c>
      <c r="G111" s="268">
        <v>0</v>
      </c>
    </row>
    <row r="112" spans="1:8" x14ac:dyDescent="0.2">
      <c r="A112" s="42">
        <v>2119</v>
      </c>
      <c r="B112" s="40" t="s">
        <v>209</v>
      </c>
      <c r="C112" s="268">
        <v>1379342.24</v>
      </c>
      <c r="D112" s="268">
        <v>1341291.78</v>
      </c>
      <c r="E112" s="268">
        <v>6816</v>
      </c>
      <c r="F112" s="268">
        <v>0</v>
      </c>
      <c r="G112" s="268">
        <v>31234.46</v>
      </c>
    </row>
    <row r="113" spans="1:8" x14ac:dyDescent="0.2">
      <c r="A113" s="42">
        <v>2120</v>
      </c>
      <c r="B113" s="40" t="s">
        <v>210</v>
      </c>
      <c r="C113" s="268">
        <v>0</v>
      </c>
      <c r="D113" s="268">
        <v>0</v>
      </c>
      <c r="E113" s="268">
        <v>0</v>
      </c>
      <c r="F113" s="268">
        <v>0</v>
      </c>
      <c r="G113" s="268">
        <v>0</v>
      </c>
    </row>
    <row r="114" spans="1:8" x14ac:dyDescent="0.2">
      <c r="A114" s="42">
        <v>2121</v>
      </c>
      <c r="B114" s="40" t="s">
        <v>211</v>
      </c>
      <c r="C114" s="268">
        <v>0</v>
      </c>
      <c r="D114" s="268">
        <v>0</v>
      </c>
      <c r="E114" s="268">
        <v>0</v>
      </c>
      <c r="F114" s="268">
        <v>0</v>
      </c>
      <c r="G114" s="268">
        <v>0</v>
      </c>
    </row>
    <row r="115" spans="1:8" x14ac:dyDescent="0.2">
      <c r="A115" s="42">
        <v>2122</v>
      </c>
      <c r="B115" s="40" t="s">
        <v>212</v>
      </c>
      <c r="C115" s="268">
        <v>0</v>
      </c>
      <c r="D115" s="268">
        <v>0</v>
      </c>
      <c r="E115" s="268">
        <v>0</v>
      </c>
      <c r="F115" s="268">
        <v>0</v>
      </c>
      <c r="G115" s="268">
        <v>0</v>
      </c>
    </row>
    <row r="116" spans="1:8" x14ac:dyDescent="0.2">
      <c r="A116" s="42">
        <v>2129</v>
      </c>
      <c r="B116" s="40" t="s">
        <v>213</v>
      </c>
      <c r="C116" s="268">
        <v>0</v>
      </c>
      <c r="D116" s="268">
        <v>0</v>
      </c>
      <c r="E116" s="268">
        <v>0</v>
      </c>
      <c r="F116" s="268">
        <v>0</v>
      </c>
      <c r="G116" s="268">
        <v>0</v>
      </c>
    </row>
    <row r="118" spans="1:8" x14ac:dyDescent="0.2">
      <c r="A118" s="39" t="s">
        <v>214</v>
      </c>
      <c r="B118" s="39"/>
      <c r="C118" s="39"/>
      <c r="D118" s="39"/>
      <c r="E118" s="39"/>
      <c r="F118" s="39"/>
      <c r="G118" s="39"/>
      <c r="H118" s="39"/>
    </row>
    <row r="119" spans="1:8" x14ac:dyDescent="0.2">
      <c r="A119" s="41" t="s">
        <v>101</v>
      </c>
      <c r="B119" s="41" t="s">
        <v>102</v>
      </c>
      <c r="C119" s="41" t="s">
        <v>103</v>
      </c>
      <c r="D119" s="41" t="s">
        <v>215</v>
      </c>
      <c r="E119" s="41" t="s">
        <v>118</v>
      </c>
      <c r="F119" s="41"/>
      <c r="G119" s="41"/>
      <c r="H119" s="41"/>
    </row>
    <row r="120" spans="1:8" x14ac:dyDescent="0.2">
      <c r="A120" s="42">
        <v>2160</v>
      </c>
      <c r="B120" s="40" t="s">
        <v>216</v>
      </c>
      <c r="C120" s="114">
        <v>0</v>
      </c>
    </row>
    <row r="121" spans="1:8" x14ac:dyDescent="0.2">
      <c r="A121" s="42">
        <v>2161</v>
      </c>
      <c r="B121" s="40" t="s">
        <v>217</v>
      </c>
      <c r="C121" s="114">
        <v>0</v>
      </c>
    </row>
    <row r="122" spans="1:8" x14ac:dyDescent="0.2">
      <c r="A122" s="42">
        <v>2162</v>
      </c>
      <c r="B122" s="40" t="s">
        <v>218</v>
      </c>
      <c r="C122" s="114">
        <v>0</v>
      </c>
    </row>
    <row r="123" spans="1:8" x14ac:dyDescent="0.2">
      <c r="A123" s="42">
        <v>2163</v>
      </c>
      <c r="B123" s="40" t="s">
        <v>219</v>
      </c>
      <c r="C123" s="114">
        <v>0</v>
      </c>
    </row>
    <row r="124" spans="1:8" x14ac:dyDescent="0.2">
      <c r="A124" s="42">
        <v>2164</v>
      </c>
      <c r="B124" s="40" t="s">
        <v>220</v>
      </c>
      <c r="C124" s="114">
        <v>0</v>
      </c>
    </row>
    <row r="125" spans="1:8" x14ac:dyDescent="0.2">
      <c r="A125" s="42">
        <v>2165</v>
      </c>
      <c r="B125" s="40" t="s">
        <v>221</v>
      </c>
      <c r="C125" s="114">
        <v>0</v>
      </c>
    </row>
    <row r="126" spans="1:8" x14ac:dyDescent="0.2">
      <c r="A126" s="42">
        <v>2166</v>
      </c>
      <c r="B126" s="40" t="s">
        <v>222</v>
      </c>
      <c r="C126" s="114">
        <v>0</v>
      </c>
    </row>
    <row r="127" spans="1:8" x14ac:dyDescent="0.2">
      <c r="A127" s="42">
        <v>2250</v>
      </c>
      <c r="B127" s="40" t="s">
        <v>223</v>
      </c>
      <c r="C127" s="114">
        <v>0</v>
      </c>
    </row>
    <row r="128" spans="1:8" x14ac:dyDescent="0.2">
      <c r="A128" s="42">
        <v>2251</v>
      </c>
      <c r="B128" s="40" t="s">
        <v>224</v>
      </c>
      <c r="C128" s="114">
        <v>0</v>
      </c>
    </row>
    <row r="129" spans="1:8" x14ac:dyDescent="0.2">
      <c r="A129" s="42">
        <v>2252</v>
      </c>
      <c r="B129" s="40" t="s">
        <v>225</v>
      </c>
      <c r="C129" s="114">
        <v>0</v>
      </c>
    </row>
    <row r="130" spans="1:8" x14ac:dyDescent="0.2">
      <c r="A130" s="42">
        <v>2253</v>
      </c>
      <c r="B130" s="40" t="s">
        <v>226</v>
      </c>
      <c r="C130" s="114">
        <v>0</v>
      </c>
    </row>
    <row r="131" spans="1:8" x14ac:dyDescent="0.2">
      <c r="A131" s="42">
        <v>2254</v>
      </c>
      <c r="B131" s="40" t="s">
        <v>227</v>
      </c>
      <c r="C131" s="114">
        <v>0</v>
      </c>
    </row>
    <row r="132" spans="1:8" x14ac:dyDescent="0.2">
      <c r="A132" s="42">
        <v>2255</v>
      </c>
      <c r="B132" s="40" t="s">
        <v>228</v>
      </c>
      <c r="C132" s="114">
        <v>0</v>
      </c>
    </row>
    <row r="133" spans="1:8" x14ac:dyDescent="0.2">
      <c r="A133" s="42">
        <v>2256</v>
      </c>
      <c r="B133" s="40" t="s">
        <v>229</v>
      </c>
      <c r="C133" s="114">
        <v>0</v>
      </c>
    </row>
    <row r="135" spans="1:8" x14ac:dyDescent="0.2">
      <c r="A135" s="39" t="s">
        <v>230</v>
      </c>
      <c r="B135" s="39"/>
      <c r="C135" s="39"/>
      <c r="D135" s="39"/>
      <c r="E135" s="39"/>
      <c r="F135" s="39"/>
      <c r="G135" s="39"/>
      <c r="H135" s="39"/>
    </row>
    <row r="136" spans="1:8" x14ac:dyDescent="0.2">
      <c r="A136" s="46" t="s">
        <v>101</v>
      </c>
      <c r="B136" s="46" t="s">
        <v>102</v>
      </c>
      <c r="C136" s="46" t="s">
        <v>103</v>
      </c>
      <c r="D136" s="46" t="s">
        <v>215</v>
      </c>
      <c r="E136" s="46" t="s">
        <v>118</v>
      </c>
      <c r="F136" s="46"/>
      <c r="G136" s="46"/>
      <c r="H136" s="46"/>
    </row>
    <row r="137" spans="1:8" x14ac:dyDescent="0.2">
      <c r="A137" s="42">
        <v>2159</v>
      </c>
      <c r="B137" s="40" t="s">
        <v>231</v>
      </c>
      <c r="C137" s="114">
        <v>0</v>
      </c>
    </row>
    <row r="138" spans="1:8" x14ac:dyDescent="0.2">
      <c r="A138" s="42">
        <v>2199</v>
      </c>
      <c r="B138" s="40" t="s">
        <v>232</v>
      </c>
      <c r="C138" s="114">
        <v>0</v>
      </c>
    </row>
    <row r="139" spans="1:8" x14ac:dyDescent="0.2">
      <c r="A139" s="42">
        <v>2240</v>
      </c>
      <c r="B139" s="40" t="s">
        <v>233</v>
      </c>
      <c r="C139" s="114">
        <v>0</v>
      </c>
    </row>
    <row r="140" spans="1:8" x14ac:dyDescent="0.2">
      <c r="A140" s="42">
        <v>2241</v>
      </c>
      <c r="B140" s="40" t="s">
        <v>234</v>
      </c>
      <c r="C140" s="114">
        <v>0</v>
      </c>
    </row>
    <row r="141" spans="1:8" x14ac:dyDescent="0.2">
      <c r="A141" s="42">
        <v>2242</v>
      </c>
      <c r="B141" s="40" t="s">
        <v>235</v>
      </c>
      <c r="C141" s="114">
        <v>0</v>
      </c>
    </row>
    <row r="142" spans="1:8" x14ac:dyDescent="0.2">
      <c r="A142" s="42">
        <v>2249</v>
      </c>
      <c r="B142" s="40" t="s">
        <v>236</v>
      </c>
      <c r="C142" s="114">
        <v>0</v>
      </c>
    </row>
    <row r="144" spans="1:8" x14ac:dyDescent="0.2">
      <c r="B144" s="40" t="s">
        <v>237</v>
      </c>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pageSetup scale="59" fitToWidth="0" fitToHeight="0" orientation="landscape"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view="pageBreakPreview" zoomScaleNormal="100" zoomScaleSheetLayoutView="100" workbookViewId="0">
      <selection sqref="A1:F1"/>
    </sheetView>
  </sheetViews>
  <sheetFormatPr baseColWidth="10" defaultColWidth="9.140625" defaultRowHeight="11.25" x14ac:dyDescent="0.2"/>
  <cols>
    <col min="1" max="1" width="12.7109375" style="129" customWidth="1"/>
    <col min="2" max="2" width="72.140625" style="129" customWidth="1"/>
    <col min="3" max="7" width="15.7109375" style="129" customWidth="1"/>
    <col min="8" max="8" width="11.7109375" style="129" customWidth="1"/>
    <col min="9" max="9" width="13.42578125" style="129" customWidth="1"/>
    <col min="10" max="10" width="13.140625" style="129" customWidth="1"/>
    <col min="11" max="16384" width="9.140625" style="129"/>
  </cols>
  <sheetData>
    <row r="1" spans="1:10" ht="18.95" customHeight="1" x14ac:dyDescent="0.2">
      <c r="A1" s="381" t="s">
        <v>1664</v>
      </c>
      <c r="B1" s="400"/>
      <c r="C1" s="400"/>
      <c r="D1" s="400"/>
      <c r="E1" s="400"/>
      <c r="F1" s="400"/>
      <c r="G1" s="56" t="s">
        <v>95</v>
      </c>
      <c r="H1" s="57">
        <v>2022</v>
      </c>
    </row>
    <row r="2" spans="1:10" ht="18.95" customHeight="1" x14ac:dyDescent="0.2">
      <c r="A2" s="381" t="s">
        <v>598</v>
      </c>
      <c r="B2" s="400"/>
      <c r="C2" s="400"/>
      <c r="D2" s="400"/>
      <c r="E2" s="400"/>
      <c r="F2" s="400"/>
      <c r="G2" s="56" t="s">
        <v>97</v>
      </c>
      <c r="H2" s="57" t="s">
        <v>599</v>
      </c>
    </row>
    <row r="3" spans="1:10" ht="18.95" customHeight="1" x14ac:dyDescent="0.2">
      <c r="A3" s="381" t="s">
        <v>1663</v>
      </c>
      <c r="B3" s="400"/>
      <c r="C3" s="400"/>
      <c r="D3" s="400"/>
      <c r="E3" s="400"/>
      <c r="F3" s="400"/>
      <c r="G3" s="56" t="s">
        <v>98</v>
      </c>
      <c r="H3" s="57">
        <v>4</v>
      </c>
    </row>
    <row r="4" spans="1:10" x14ac:dyDescent="0.2">
      <c r="A4" s="58" t="s">
        <v>99</v>
      </c>
      <c r="B4" s="59"/>
      <c r="C4" s="59"/>
      <c r="D4" s="59"/>
      <c r="E4" s="59"/>
      <c r="F4" s="59"/>
      <c r="G4" s="59"/>
      <c r="H4" s="59"/>
    </row>
    <row r="7" spans="1:10" ht="24.95" customHeight="1" x14ac:dyDescent="0.2">
      <c r="A7" s="104" t="s">
        <v>101</v>
      </c>
      <c r="B7" s="104" t="s">
        <v>597</v>
      </c>
      <c r="C7" s="103" t="s">
        <v>596</v>
      </c>
      <c r="D7" s="103" t="s">
        <v>595</v>
      </c>
      <c r="E7" s="103" t="s">
        <v>594</v>
      </c>
      <c r="F7" s="103" t="s">
        <v>593</v>
      </c>
      <c r="G7" s="103" t="s">
        <v>588</v>
      </c>
      <c r="H7" s="103" t="s">
        <v>592</v>
      </c>
      <c r="I7" s="103" t="s">
        <v>591</v>
      </c>
      <c r="J7" s="103" t="s">
        <v>590</v>
      </c>
    </row>
    <row r="8" spans="1:10" s="66" customFormat="1" x14ac:dyDescent="0.2">
      <c r="A8" s="64">
        <v>7000</v>
      </c>
      <c r="B8" s="66" t="s">
        <v>589</v>
      </c>
    </row>
    <row r="9" spans="1:10" x14ac:dyDescent="0.2">
      <c r="A9" s="129">
        <v>7110</v>
      </c>
      <c r="B9" s="129" t="s">
        <v>588</v>
      </c>
      <c r="C9" s="268">
        <v>0</v>
      </c>
      <c r="D9" s="268">
        <v>0</v>
      </c>
      <c r="E9" s="268">
        <v>0</v>
      </c>
      <c r="F9" s="268">
        <v>0</v>
      </c>
    </row>
    <row r="10" spans="1:10" x14ac:dyDescent="0.2">
      <c r="A10" s="129">
        <v>7120</v>
      </c>
      <c r="B10" s="129" t="s">
        <v>587</v>
      </c>
      <c r="C10" s="268">
        <v>0</v>
      </c>
      <c r="D10" s="268">
        <v>0</v>
      </c>
      <c r="E10" s="268">
        <v>0</v>
      </c>
      <c r="F10" s="268">
        <v>0</v>
      </c>
    </row>
    <row r="11" spans="1:10" x14ac:dyDescent="0.2">
      <c r="A11" s="129">
        <v>7130</v>
      </c>
      <c r="B11" s="129" t="s">
        <v>586</v>
      </c>
      <c r="C11" s="268">
        <v>0</v>
      </c>
      <c r="D11" s="268">
        <v>0</v>
      </c>
      <c r="E11" s="268">
        <v>0</v>
      </c>
      <c r="F11" s="268">
        <v>0</v>
      </c>
    </row>
    <row r="12" spans="1:10" x14ac:dyDescent="0.2">
      <c r="A12" s="129">
        <v>7140</v>
      </c>
      <c r="B12" s="129" t="s">
        <v>585</v>
      </c>
      <c r="C12" s="268">
        <v>0</v>
      </c>
      <c r="D12" s="268">
        <v>0</v>
      </c>
      <c r="E12" s="268">
        <v>0</v>
      </c>
      <c r="F12" s="268">
        <v>0</v>
      </c>
    </row>
    <row r="13" spans="1:10" x14ac:dyDescent="0.2">
      <c r="A13" s="129">
        <v>7150</v>
      </c>
      <c r="B13" s="129" t="s">
        <v>584</v>
      </c>
      <c r="C13" s="268">
        <v>0</v>
      </c>
      <c r="D13" s="268">
        <v>0</v>
      </c>
      <c r="E13" s="268">
        <v>0</v>
      </c>
      <c r="F13" s="268">
        <v>0</v>
      </c>
    </row>
    <row r="14" spans="1:10" x14ac:dyDescent="0.2">
      <c r="A14" s="129">
        <v>7160</v>
      </c>
      <c r="B14" s="129" t="s">
        <v>583</v>
      </c>
      <c r="C14" s="268">
        <v>0</v>
      </c>
      <c r="D14" s="268">
        <v>0</v>
      </c>
      <c r="E14" s="268">
        <v>0</v>
      </c>
      <c r="F14" s="268">
        <v>0</v>
      </c>
    </row>
    <row r="15" spans="1:10" x14ac:dyDescent="0.2">
      <c r="A15" s="129">
        <v>7210</v>
      </c>
      <c r="B15" s="129" t="s">
        <v>582</v>
      </c>
      <c r="C15" s="268">
        <v>0</v>
      </c>
      <c r="D15" s="268">
        <v>0</v>
      </c>
      <c r="E15" s="268">
        <v>0</v>
      </c>
      <c r="F15" s="268">
        <v>0</v>
      </c>
    </row>
    <row r="16" spans="1:10" x14ac:dyDescent="0.2">
      <c r="A16" s="129">
        <v>7220</v>
      </c>
      <c r="B16" s="129" t="s">
        <v>581</v>
      </c>
      <c r="C16" s="268">
        <v>0</v>
      </c>
      <c r="D16" s="268">
        <v>0</v>
      </c>
      <c r="E16" s="268">
        <v>0</v>
      </c>
      <c r="F16" s="268">
        <v>0</v>
      </c>
    </row>
    <row r="17" spans="1:6" x14ac:dyDescent="0.2">
      <c r="A17" s="129">
        <v>7230</v>
      </c>
      <c r="B17" s="129" t="s">
        <v>580</v>
      </c>
      <c r="C17" s="268">
        <v>0</v>
      </c>
      <c r="D17" s="268">
        <v>0</v>
      </c>
      <c r="E17" s="268">
        <v>0</v>
      </c>
      <c r="F17" s="268">
        <v>0</v>
      </c>
    </row>
    <row r="18" spans="1:6" x14ac:dyDescent="0.2">
      <c r="A18" s="129">
        <v>7240</v>
      </c>
      <c r="B18" s="129" t="s">
        <v>579</v>
      </c>
      <c r="C18" s="268">
        <v>0</v>
      </c>
      <c r="D18" s="268">
        <v>0</v>
      </c>
      <c r="E18" s="268">
        <v>0</v>
      </c>
      <c r="F18" s="268">
        <v>0</v>
      </c>
    </row>
    <row r="19" spans="1:6" x14ac:dyDescent="0.2">
      <c r="A19" s="129">
        <v>7250</v>
      </c>
      <c r="B19" s="129" t="s">
        <v>578</v>
      </c>
      <c r="C19" s="268">
        <v>0</v>
      </c>
      <c r="D19" s="268">
        <v>0</v>
      </c>
      <c r="E19" s="268">
        <v>0</v>
      </c>
      <c r="F19" s="268">
        <v>0</v>
      </c>
    </row>
    <row r="20" spans="1:6" x14ac:dyDescent="0.2">
      <c r="A20" s="129">
        <v>7260</v>
      </c>
      <c r="B20" s="129" t="s">
        <v>577</v>
      </c>
      <c r="C20" s="268">
        <v>0</v>
      </c>
      <c r="D20" s="268">
        <v>0</v>
      </c>
      <c r="E20" s="268">
        <v>0</v>
      </c>
      <c r="F20" s="268">
        <v>0</v>
      </c>
    </row>
    <row r="21" spans="1:6" x14ac:dyDescent="0.2">
      <c r="A21" s="129">
        <v>7310</v>
      </c>
      <c r="B21" s="129" t="s">
        <v>576</v>
      </c>
      <c r="C21" s="268">
        <v>0</v>
      </c>
      <c r="D21" s="268">
        <v>0</v>
      </c>
      <c r="E21" s="268">
        <v>0</v>
      </c>
      <c r="F21" s="268">
        <v>0</v>
      </c>
    </row>
    <row r="22" spans="1:6" x14ac:dyDescent="0.2">
      <c r="A22" s="129">
        <v>7320</v>
      </c>
      <c r="B22" s="129" t="s">
        <v>575</v>
      </c>
      <c r="C22" s="268">
        <v>0</v>
      </c>
      <c r="D22" s="268">
        <v>0</v>
      </c>
      <c r="E22" s="268">
        <v>0</v>
      </c>
      <c r="F22" s="268">
        <v>0</v>
      </c>
    </row>
    <row r="23" spans="1:6" x14ac:dyDescent="0.2">
      <c r="A23" s="129">
        <v>7330</v>
      </c>
      <c r="B23" s="129" t="s">
        <v>574</v>
      </c>
      <c r="C23" s="268">
        <v>0</v>
      </c>
      <c r="D23" s="268">
        <v>0</v>
      </c>
      <c r="E23" s="268">
        <v>0</v>
      </c>
      <c r="F23" s="268">
        <v>0</v>
      </c>
    </row>
    <row r="24" spans="1:6" x14ac:dyDescent="0.2">
      <c r="A24" s="129">
        <v>7340</v>
      </c>
      <c r="B24" s="129" t="s">
        <v>573</v>
      </c>
      <c r="C24" s="268">
        <v>0</v>
      </c>
      <c r="D24" s="268">
        <v>0</v>
      </c>
      <c r="E24" s="268">
        <v>0</v>
      </c>
      <c r="F24" s="268">
        <v>0</v>
      </c>
    </row>
    <row r="25" spans="1:6" x14ac:dyDescent="0.2">
      <c r="A25" s="129">
        <v>7350</v>
      </c>
      <c r="B25" s="129" t="s">
        <v>572</v>
      </c>
      <c r="C25" s="268">
        <v>0</v>
      </c>
      <c r="D25" s="268">
        <v>0</v>
      </c>
      <c r="E25" s="268">
        <v>0</v>
      </c>
      <c r="F25" s="268">
        <v>0</v>
      </c>
    </row>
    <row r="26" spans="1:6" x14ac:dyDescent="0.2">
      <c r="A26" s="129">
        <v>7360</v>
      </c>
      <c r="B26" s="129" t="s">
        <v>571</v>
      </c>
      <c r="C26" s="268">
        <v>0</v>
      </c>
      <c r="D26" s="268">
        <v>0</v>
      </c>
      <c r="E26" s="268">
        <v>0</v>
      </c>
      <c r="F26" s="268">
        <v>0</v>
      </c>
    </row>
    <row r="27" spans="1:6" x14ac:dyDescent="0.2">
      <c r="A27" s="129">
        <v>7410</v>
      </c>
      <c r="B27" s="129" t="s">
        <v>1241</v>
      </c>
      <c r="C27" s="268">
        <v>0</v>
      </c>
      <c r="D27" s="268">
        <v>0</v>
      </c>
      <c r="E27" s="268">
        <v>0</v>
      </c>
      <c r="F27" s="268">
        <v>0</v>
      </c>
    </row>
    <row r="28" spans="1:6" x14ac:dyDescent="0.2">
      <c r="A28" s="129">
        <v>7420</v>
      </c>
      <c r="B28" s="129" t="s">
        <v>569</v>
      </c>
      <c r="C28" s="268">
        <v>0</v>
      </c>
      <c r="D28" s="268">
        <v>0</v>
      </c>
      <c r="E28" s="268">
        <v>0</v>
      </c>
      <c r="F28" s="268">
        <v>0</v>
      </c>
    </row>
    <row r="29" spans="1:6" x14ac:dyDescent="0.2">
      <c r="A29" s="129">
        <v>7510</v>
      </c>
      <c r="B29" s="129" t="s">
        <v>568</v>
      </c>
      <c r="C29" s="268">
        <v>0</v>
      </c>
      <c r="D29" s="268">
        <v>0</v>
      </c>
      <c r="E29" s="268">
        <v>0</v>
      </c>
      <c r="F29" s="268">
        <v>0</v>
      </c>
    </row>
    <row r="30" spans="1:6" x14ac:dyDescent="0.2">
      <c r="A30" s="129">
        <v>7520</v>
      </c>
      <c r="B30" s="129" t="s">
        <v>567</v>
      </c>
      <c r="C30" s="268">
        <v>0</v>
      </c>
      <c r="D30" s="268">
        <v>0</v>
      </c>
      <c r="E30" s="268">
        <v>0</v>
      </c>
      <c r="F30" s="268">
        <v>0</v>
      </c>
    </row>
    <row r="31" spans="1:6" x14ac:dyDescent="0.2">
      <c r="A31" s="129">
        <v>7610</v>
      </c>
      <c r="B31" s="129" t="s">
        <v>566</v>
      </c>
      <c r="C31" s="268">
        <v>0</v>
      </c>
      <c r="D31" s="268">
        <v>0</v>
      </c>
      <c r="E31" s="268">
        <v>0</v>
      </c>
      <c r="F31" s="268">
        <v>0</v>
      </c>
    </row>
    <row r="32" spans="1:6" x14ac:dyDescent="0.2">
      <c r="A32" s="129">
        <v>7620</v>
      </c>
      <c r="B32" s="129" t="s">
        <v>565</v>
      </c>
      <c r="C32" s="268">
        <v>0</v>
      </c>
      <c r="D32" s="268">
        <v>0</v>
      </c>
      <c r="E32" s="268">
        <v>0</v>
      </c>
      <c r="F32" s="268">
        <v>0</v>
      </c>
    </row>
    <row r="33" spans="1:6" x14ac:dyDescent="0.2">
      <c r="A33" s="129">
        <v>7630</v>
      </c>
      <c r="B33" s="129" t="s">
        <v>564</v>
      </c>
      <c r="C33" s="268">
        <v>0</v>
      </c>
      <c r="D33" s="268">
        <v>0</v>
      </c>
      <c r="E33" s="268">
        <v>0</v>
      </c>
      <c r="F33" s="268">
        <v>0</v>
      </c>
    </row>
    <row r="34" spans="1:6" x14ac:dyDescent="0.2">
      <c r="A34" s="129">
        <v>7640</v>
      </c>
      <c r="B34" s="129" t="s">
        <v>563</v>
      </c>
      <c r="C34" s="268">
        <v>0</v>
      </c>
      <c r="D34" s="268">
        <v>0</v>
      </c>
      <c r="E34" s="268">
        <v>0</v>
      </c>
      <c r="F34" s="268">
        <v>0</v>
      </c>
    </row>
    <row r="35" spans="1:6" s="66" customFormat="1" x14ac:dyDescent="0.2">
      <c r="A35" s="64">
        <v>8000</v>
      </c>
      <c r="B35" s="66" t="s">
        <v>562</v>
      </c>
      <c r="C35" s="272">
        <v>0</v>
      </c>
      <c r="D35" s="272">
        <v>1567621959.1000004</v>
      </c>
      <c r="E35" s="272">
        <v>1661059760.1000004</v>
      </c>
      <c r="F35" s="272">
        <v>389996362.51999998</v>
      </c>
    </row>
    <row r="36" spans="1:6" x14ac:dyDescent="0.2">
      <c r="A36" s="129">
        <v>8110</v>
      </c>
      <c r="B36" s="129" t="s">
        <v>561</v>
      </c>
      <c r="C36" s="268">
        <v>0</v>
      </c>
      <c r="D36" s="268">
        <v>373022666.94</v>
      </c>
      <c r="E36" s="268">
        <v>373022666.94</v>
      </c>
      <c r="F36" s="268">
        <v>0</v>
      </c>
    </row>
    <row r="37" spans="1:6" x14ac:dyDescent="0.2">
      <c r="A37" s="129">
        <v>8120</v>
      </c>
      <c r="B37" s="129" t="s">
        <v>560</v>
      </c>
      <c r="C37" s="268">
        <v>0</v>
      </c>
      <c r="D37" s="268">
        <v>126082063.03</v>
      </c>
      <c r="E37" s="268">
        <v>126499566.04000001</v>
      </c>
      <c r="F37" s="268">
        <v>417503.01</v>
      </c>
    </row>
    <row r="38" spans="1:6" x14ac:dyDescent="0.2">
      <c r="A38" s="129">
        <v>8130</v>
      </c>
      <c r="B38" s="129" t="s">
        <v>559</v>
      </c>
      <c r="C38" s="268">
        <v>0</v>
      </c>
      <c r="D38" s="268">
        <v>33061765.039999999</v>
      </c>
      <c r="E38" s="268">
        <v>5641025.1600000001</v>
      </c>
      <c r="F38" s="268">
        <v>27420739.879999999</v>
      </c>
    </row>
    <row r="39" spans="1:6" x14ac:dyDescent="0.2">
      <c r="A39" s="129">
        <v>8140</v>
      </c>
      <c r="B39" s="129" t="s">
        <v>558</v>
      </c>
      <c r="C39" s="268">
        <v>0</v>
      </c>
      <c r="D39" s="268">
        <v>120441037.87</v>
      </c>
      <c r="E39" s="268">
        <v>120441037.87</v>
      </c>
      <c r="F39" s="268">
        <v>0</v>
      </c>
    </row>
    <row r="40" spans="1:6" x14ac:dyDescent="0.2">
      <c r="A40" s="129">
        <v>8150</v>
      </c>
      <c r="B40" s="129" t="s">
        <v>557</v>
      </c>
      <c r="C40" s="268">
        <v>0</v>
      </c>
      <c r="D40" s="268">
        <v>0</v>
      </c>
      <c r="E40" s="268">
        <v>120441037.87</v>
      </c>
      <c r="F40" s="268">
        <v>120441037.87</v>
      </c>
    </row>
    <row r="41" spans="1:6" x14ac:dyDescent="0.2">
      <c r="A41" s="129">
        <v>8210</v>
      </c>
      <c r="B41" s="129" t="s">
        <v>556</v>
      </c>
      <c r="C41" s="268">
        <v>0</v>
      </c>
      <c r="D41" s="268">
        <v>0</v>
      </c>
      <c r="E41" s="268">
        <v>93437801</v>
      </c>
      <c r="F41" s="268">
        <v>93437801</v>
      </c>
    </row>
    <row r="42" spans="1:6" x14ac:dyDescent="0.2">
      <c r="A42" s="129">
        <v>8220</v>
      </c>
      <c r="B42" s="129" t="s">
        <v>555</v>
      </c>
      <c r="C42" s="268">
        <v>0</v>
      </c>
      <c r="D42" s="268">
        <v>276219401.79000002</v>
      </c>
      <c r="E42" s="268">
        <v>276219401.79000002</v>
      </c>
      <c r="F42" s="268">
        <v>0</v>
      </c>
    </row>
    <row r="43" spans="1:6" x14ac:dyDescent="0.2">
      <c r="A43" s="129">
        <v>8230</v>
      </c>
      <c r="B43" s="129" t="s">
        <v>554</v>
      </c>
      <c r="C43" s="268">
        <v>0</v>
      </c>
      <c r="D43" s="268">
        <v>155360860.91</v>
      </c>
      <c r="E43" s="268">
        <v>182781600.78999999</v>
      </c>
      <c r="F43" s="268">
        <v>27420739.879999999</v>
      </c>
    </row>
    <row r="44" spans="1:6" x14ac:dyDescent="0.2">
      <c r="A44" s="129">
        <v>8240</v>
      </c>
      <c r="B44" s="129" t="s">
        <v>553</v>
      </c>
      <c r="C44" s="268">
        <v>0</v>
      </c>
      <c r="D44" s="268">
        <v>120858540.88</v>
      </c>
      <c r="E44" s="268">
        <v>120858540.88</v>
      </c>
      <c r="F44" s="268">
        <v>0</v>
      </c>
    </row>
    <row r="45" spans="1:6" x14ac:dyDescent="0.2">
      <c r="A45" s="129">
        <v>8250</v>
      </c>
      <c r="B45" s="129" t="s">
        <v>552</v>
      </c>
      <c r="C45" s="268">
        <v>0</v>
      </c>
      <c r="D45" s="268">
        <v>120858540.88</v>
      </c>
      <c r="E45" s="268">
        <v>120858540.88</v>
      </c>
      <c r="F45" s="268">
        <v>0</v>
      </c>
    </row>
    <row r="46" spans="1:6" x14ac:dyDescent="0.2">
      <c r="A46" s="129">
        <v>8260</v>
      </c>
      <c r="B46" s="129" t="s">
        <v>551</v>
      </c>
      <c r="C46" s="268">
        <v>0</v>
      </c>
      <c r="D46" s="268">
        <v>120858540.88</v>
      </c>
      <c r="E46" s="268">
        <v>120858540.88</v>
      </c>
      <c r="F46" s="268">
        <v>0</v>
      </c>
    </row>
    <row r="47" spans="1:6" x14ac:dyDescent="0.2">
      <c r="A47" s="129">
        <v>8270</v>
      </c>
      <c r="B47" s="129" t="s">
        <v>550</v>
      </c>
      <c r="C47" s="268">
        <v>0</v>
      </c>
      <c r="D47" s="268">
        <v>120858540.88</v>
      </c>
      <c r="E47" s="268">
        <v>0</v>
      </c>
      <c r="F47" s="268">
        <v>120858540.88</v>
      </c>
    </row>
    <row r="48" spans="1:6" x14ac:dyDescent="0.2">
      <c r="A48" s="102"/>
    </row>
    <row r="49" spans="1:10" x14ac:dyDescent="0.2">
      <c r="A49" s="102"/>
      <c r="B49" s="40" t="s">
        <v>237</v>
      </c>
    </row>
    <row r="51" spans="1:10" ht="12.75" x14ac:dyDescent="0.2">
      <c r="B51" s="215"/>
    </row>
    <row r="53" spans="1:10" x14ac:dyDescent="0.2">
      <c r="J53" s="214" t="s">
        <v>1668</v>
      </c>
    </row>
  </sheetData>
  <sheetProtection formatCells="0" formatColumns="0" formatRows="0" insertColumns="0" insertRows="0" insertHyperlinks="0" deleteColumns="0" deleteRows="0" sort="0" autoFilter="0" pivotTables="0"/>
  <mergeCells count="3">
    <mergeCell ref="A1:F1"/>
    <mergeCell ref="A2:F2"/>
    <mergeCell ref="A3:F3"/>
  </mergeCells>
  <pageMargins left="0.25" right="0.25" top="0.75" bottom="0.75" header="0.3" footer="0.3"/>
  <pageSetup scale="66" fitToHeight="0" orientation="landscape"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8"/>
  <sheetViews>
    <sheetView showGridLines="0" view="pageBreakPreview" zoomScaleNormal="100" zoomScaleSheetLayoutView="100" workbookViewId="0">
      <selection sqref="A1:F1"/>
    </sheetView>
  </sheetViews>
  <sheetFormatPr baseColWidth="10" defaultColWidth="9.140625" defaultRowHeight="11.25" x14ac:dyDescent="0.2"/>
  <cols>
    <col min="1" max="1" width="10" style="40" customWidth="1"/>
    <col min="2" max="2" width="64.5703125" style="40" bestFit="1" customWidth="1"/>
    <col min="3" max="3" width="16.42578125" style="40" bestFit="1" customWidth="1"/>
    <col min="4" max="4" width="19.140625" style="40" customWidth="1"/>
    <col min="5" max="5" width="24.5703125" style="40" customWidth="1"/>
    <col min="6" max="6" width="22.7109375" style="40" customWidth="1"/>
    <col min="7" max="7" width="16.7109375" style="40" customWidth="1"/>
    <col min="8" max="8" width="32.5703125" style="40" customWidth="1"/>
    <col min="9" max="16384" width="9.140625" style="40"/>
  </cols>
  <sheetData>
    <row r="1" spans="1:8" s="127" customFormat="1" ht="18.95" customHeight="1" x14ac:dyDescent="0.25">
      <c r="A1" s="379" t="s">
        <v>1717</v>
      </c>
      <c r="B1" s="380"/>
      <c r="C1" s="380"/>
      <c r="D1" s="380"/>
      <c r="E1" s="380"/>
      <c r="F1" s="380"/>
      <c r="G1" s="36" t="s">
        <v>95</v>
      </c>
      <c r="H1" s="37">
        <v>2022</v>
      </c>
    </row>
    <row r="2" spans="1:8" s="127" customFormat="1" ht="18.95" customHeight="1" x14ac:dyDescent="0.25">
      <c r="A2" s="379" t="s">
        <v>96</v>
      </c>
      <c r="B2" s="380"/>
      <c r="C2" s="380"/>
      <c r="D2" s="380"/>
      <c r="E2" s="380"/>
      <c r="F2" s="380"/>
      <c r="G2" s="36" t="s">
        <v>97</v>
      </c>
      <c r="H2" s="37" t="s">
        <v>599</v>
      </c>
    </row>
    <row r="3" spans="1:8" s="127" customFormat="1" ht="18.95" customHeight="1" x14ac:dyDescent="0.25">
      <c r="A3" s="379" t="s">
        <v>1244</v>
      </c>
      <c r="B3" s="380"/>
      <c r="C3" s="380"/>
      <c r="D3" s="380"/>
      <c r="E3" s="380"/>
      <c r="F3" s="380"/>
      <c r="G3" s="36" t="s">
        <v>98</v>
      </c>
      <c r="H3" s="37">
        <v>4</v>
      </c>
    </row>
    <row r="4" spans="1:8" x14ac:dyDescent="0.2">
      <c r="A4" s="38" t="s">
        <v>99</v>
      </c>
      <c r="B4" s="39"/>
      <c r="C4" s="39"/>
      <c r="D4" s="39"/>
      <c r="E4" s="39"/>
      <c r="F4" s="39"/>
      <c r="G4" s="39"/>
      <c r="H4" s="39"/>
    </row>
    <row r="6" spans="1:8" x14ac:dyDescent="0.2">
      <c r="A6" s="39" t="s">
        <v>100</v>
      </c>
      <c r="B6" s="39"/>
      <c r="C6" s="39"/>
      <c r="D6" s="39"/>
      <c r="E6" s="39"/>
      <c r="F6" s="39"/>
      <c r="G6" s="39"/>
      <c r="H6" s="39"/>
    </row>
    <row r="7" spans="1:8" x14ac:dyDescent="0.2">
      <c r="A7" s="41" t="s">
        <v>101</v>
      </c>
      <c r="B7" s="41" t="s">
        <v>102</v>
      </c>
      <c r="C7" s="41" t="s">
        <v>103</v>
      </c>
      <c r="D7" s="41" t="s">
        <v>104</v>
      </c>
      <c r="E7" s="41"/>
      <c r="F7" s="41"/>
      <c r="G7" s="41"/>
      <c r="H7" s="41"/>
    </row>
    <row r="8" spans="1:8" x14ac:dyDescent="0.2">
      <c r="A8" s="42">
        <v>1114</v>
      </c>
      <c r="B8" s="40" t="s">
        <v>105</v>
      </c>
      <c r="C8" s="114">
        <v>0</v>
      </c>
    </row>
    <row r="9" spans="1:8" x14ac:dyDescent="0.2">
      <c r="A9" s="42">
        <v>1115</v>
      </c>
      <c r="B9" s="40" t="s">
        <v>106</v>
      </c>
      <c r="C9" s="114">
        <v>0</v>
      </c>
    </row>
    <row r="10" spans="1:8" x14ac:dyDescent="0.2">
      <c r="A10" s="42">
        <v>1121</v>
      </c>
      <c r="B10" s="40" t="s">
        <v>107</v>
      </c>
      <c r="C10" s="114">
        <v>0</v>
      </c>
    </row>
    <row r="11" spans="1:8" x14ac:dyDescent="0.2">
      <c r="A11" s="42">
        <v>1211</v>
      </c>
      <c r="B11" s="40" t="s">
        <v>108</v>
      </c>
      <c r="C11" s="114">
        <v>0</v>
      </c>
    </row>
    <row r="13" spans="1:8" x14ac:dyDescent="0.2">
      <c r="A13" s="39" t="s">
        <v>109</v>
      </c>
      <c r="B13" s="39"/>
      <c r="C13" s="39"/>
      <c r="D13" s="39"/>
      <c r="E13" s="39"/>
      <c r="F13" s="39"/>
      <c r="G13" s="39"/>
      <c r="H13" s="39"/>
    </row>
    <row r="14" spans="1:8" x14ac:dyDescent="0.2">
      <c r="A14" s="41" t="s">
        <v>101</v>
      </c>
      <c r="B14" s="41" t="s">
        <v>102</v>
      </c>
      <c r="C14" s="41" t="s">
        <v>103</v>
      </c>
      <c r="D14" s="41">
        <v>2021</v>
      </c>
      <c r="E14" s="41">
        <f>D14-1</f>
        <v>2020</v>
      </c>
      <c r="F14" s="41">
        <f>E14-1</f>
        <v>2019</v>
      </c>
      <c r="G14" s="41">
        <f>F14-1</f>
        <v>2018</v>
      </c>
      <c r="H14" s="41" t="s">
        <v>110</v>
      </c>
    </row>
    <row r="15" spans="1:8" x14ac:dyDescent="0.2">
      <c r="A15" s="42">
        <v>1122</v>
      </c>
      <c r="B15" s="40" t="s">
        <v>111</v>
      </c>
      <c r="C15" s="268">
        <v>0</v>
      </c>
      <c r="D15" s="268">
        <v>0</v>
      </c>
      <c r="E15" s="268">
        <v>0</v>
      </c>
      <c r="F15" s="268">
        <v>267755.5</v>
      </c>
      <c r="G15" s="268">
        <v>595012.65</v>
      </c>
    </row>
    <row r="16" spans="1:8" x14ac:dyDescent="0.2">
      <c r="A16" s="42">
        <v>1124</v>
      </c>
      <c r="B16" s="40" t="s">
        <v>112</v>
      </c>
      <c r="C16" s="268">
        <v>0</v>
      </c>
      <c r="D16" s="268">
        <v>0</v>
      </c>
      <c r="E16" s="268">
        <v>0</v>
      </c>
      <c r="F16" s="268">
        <v>0</v>
      </c>
      <c r="G16" s="268">
        <v>0</v>
      </c>
    </row>
    <row r="18" spans="1:8" x14ac:dyDescent="0.2">
      <c r="A18" s="39" t="s">
        <v>113</v>
      </c>
      <c r="B18" s="39"/>
      <c r="C18" s="39"/>
      <c r="D18" s="39"/>
      <c r="E18" s="39"/>
      <c r="F18" s="39"/>
      <c r="G18" s="39"/>
      <c r="H18" s="39"/>
    </row>
    <row r="19" spans="1:8" x14ac:dyDescent="0.2">
      <c r="A19" s="41" t="s">
        <v>101</v>
      </c>
      <c r="B19" s="41" t="s">
        <v>102</v>
      </c>
      <c r="C19" s="41" t="s">
        <v>103</v>
      </c>
      <c r="D19" s="41" t="s">
        <v>114</v>
      </c>
      <c r="E19" s="41" t="s">
        <v>115</v>
      </c>
      <c r="F19" s="41" t="s">
        <v>116</v>
      </c>
      <c r="G19" s="41" t="s">
        <v>117</v>
      </c>
      <c r="H19" s="41" t="s">
        <v>118</v>
      </c>
    </row>
    <row r="20" spans="1:8" x14ac:dyDescent="0.2">
      <c r="A20" s="42">
        <v>1123</v>
      </c>
      <c r="B20" s="40" t="s">
        <v>119</v>
      </c>
      <c r="C20" s="268">
        <v>0</v>
      </c>
      <c r="D20" s="268">
        <v>0</v>
      </c>
      <c r="E20" s="268">
        <v>0</v>
      </c>
      <c r="F20" s="268">
        <v>0</v>
      </c>
      <c r="G20" s="268">
        <v>0</v>
      </c>
    </row>
    <row r="21" spans="1:8" x14ac:dyDescent="0.2">
      <c r="A21" s="42">
        <v>1125</v>
      </c>
      <c r="B21" s="40" t="s">
        <v>120</v>
      </c>
      <c r="C21" s="268">
        <v>0</v>
      </c>
      <c r="D21" s="268">
        <v>0</v>
      </c>
      <c r="E21" s="268">
        <v>0</v>
      </c>
      <c r="F21" s="268">
        <v>0</v>
      </c>
      <c r="G21" s="268">
        <v>0</v>
      </c>
    </row>
    <row r="22" spans="1:8" x14ac:dyDescent="0.2">
      <c r="A22" s="44">
        <v>1126</v>
      </c>
      <c r="B22" s="45" t="s">
        <v>121</v>
      </c>
      <c r="C22" s="268">
        <v>0</v>
      </c>
      <c r="D22" s="268">
        <v>0</v>
      </c>
      <c r="E22" s="268">
        <v>0</v>
      </c>
      <c r="F22" s="268">
        <v>0</v>
      </c>
      <c r="G22" s="268">
        <v>0</v>
      </c>
    </row>
    <row r="23" spans="1:8" x14ac:dyDescent="0.2">
      <c r="A23" s="44">
        <v>1129</v>
      </c>
      <c r="B23" s="45" t="s">
        <v>122</v>
      </c>
      <c r="C23" s="268">
        <v>0</v>
      </c>
      <c r="D23" s="268">
        <v>0</v>
      </c>
      <c r="E23" s="268">
        <v>0</v>
      </c>
      <c r="F23" s="268">
        <v>0</v>
      </c>
      <c r="G23" s="268">
        <v>0</v>
      </c>
    </row>
    <row r="24" spans="1:8" x14ac:dyDescent="0.2">
      <c r="A24" s="42">
        <v>1131</v>
      </c>
      <c r="B24" s="40" t="s">
        <v>123</v>
      </c>
      <c r="C24" s="268">
        <v>0</v>
      </c>
      <c r="D24" s="268">
        <v>0</v>
      </c>
      <c r="E24" s="268">
        <v>0</v>
      </c>
      <c r="F24" s="268">
        <v>0</v>
      </c>
      <c r="G24" s="268">
        <v>0</v>
      </c>
    </row>
    <row r="25" spans="1:8" x14ac:dyDescent="0.2">
      <c r="A25" s="42">
        <v>1132</v>
      </c>
      <c r="B25" s="40" t="s">
        <v>124</v>
      </c>
      <c r="C25" s="268">
        <v>0</v>
      </c>
      <c r="D25" s="268">
        <v>0</v>
      </c>
      <c r="E25" s="268">
        <v>0</v>
      </c>
      <c r="F25" s="268">
        <v>0</v>
      </c>
      <c r="G25" s="268">
        <v>0</v>
      </c>
    </row>
    <row r="26" spans="1:8" x14ac:dyDescent="0.2">
      <c r="A26" s="42">
        <v>1133</v>
      </c>
      <c r="B26" s="40" t="s">
        <v>125</v>
      </c>
      <c r="C26" s="268">
        <v>0</v>
      </c>
      <c r="D26" s="268">
        <v>0</v>
      </c>
      <c r="E26" s="268">
        <v>0</v>
      </c>
      <c r="F26" s="268">
        <v>0</v>
      </c>
      <c r="G26" s="268">
        <v>0</v>
      </c>
    </row>
    <row r="27" spans="1:8" x14ac:dyDescent="0.2">
      <c r="A27" s="42">
        <v>1134</v>
      </c>
      <c r="B27" s="40" t="s">
        <v>126</v>
      </c>
      <c r="C27" s="268">
        <v>0</v>
      </c>
      <c r="D27" s="268">
        <v>0</v>
      </c>
      <c r="E27" s="268">
        <v>0</v>
      </c>
      <c r="F27" s="268">
        <v>0</v>
      </c>
      <c r="G27" s="268">
        <v>0</v>
      </c>
    </row>
    <row r="28" spans="1:8" x14ac:dyDescent="0.2">
      <c r="A28" s="42">
        <v>1139</v>
      </c>
      <c r="B28" s="40" t="s">
        <v>127</v>
      </c>
      <c r="C28" s="268">
        <v>0</v>
      </c>
      <c r="D28" s="268">
        <v>0</v>
      </c>
      <c r="E28" s="268">
        <v>0</v>
      </c>
      <c r="F28" s="268">
        <v>0</v>
      </c>
      <c r="G28" s="268">
        <v>0</v>
      </c>
    </row>
    <row r="30" spans="1:8" x14ac:dyDescent="0.2">
      <c r="A30" s="39" t="s">
        <v>128</v>
      </c>
      <c r="B30" s="39"/>
      <c r="C30" s="39"/>
      <c r="D30" s="39"/>
      <c r="E30" s="39"/>
      <c r="F30" s="39"/>
      <c r="G30" s="39"/>
      <c r="H30" s="39"/>
    </row>
    <row r="31" spans="1:8" x14ac:dyDescent="0.2">
      <c r="A31" s="41" t="s">
        <v>101</v>
      </c>
      <c r="B31" s="41" t="s">
        <v>102</v>
      </c>
      <c r="C31" s="41" t="s">
        <v>103</v>
      </c>
      <c r="D31" s="41" t="s">
        <v>129</v>
      </c>
      <c r="E31" s="41" t="s">
        <v>130</v>
      </c>
      <c r="F31" s="41" t="s">
        <v>131</v>
      </c>
      <c r="G31" s="41" t="s">
        <v>132</v>
      </c>
      <c r="H31" s="41"/>
    </row>
    <row r="32" spans="1:8" x14ac:dyDescent="0.2">
      <c r="A32" s="42">
        <v>1140</v>
      </c>
      <c r="B32" s="40" t="s">
        <v>133</v>
      </c>
      <c r="C32" s="114">
        <v>0</v>
      </c>
    </row>
    <row r="33" spans="1:8" x14ac:dyDescent="0.2">
      <c r="A33" s="42">
        <v>1141</v>
      </c>
      <c r="B33" s="40" t="s">
        <v>134</v>
      </c>
      <c r="C33" s="114">
        <v>0</v>
      </c>
    </row>
    <row r="34" spans="1:8" x14ac:dyDescent="0.2">
      <c r="A34" s="42">
        <v>1142</v>
      </c>
      <c r="B34" s="40" t="s">
        <v>135</v>
      </c>
      <c r="C34" s="114">
        <v>0</v>
      </c>
    </row>
    <row r="35" spans="1:8" x14ac:dyDescent="0.2">
      <c r="A35" s="42">
        <v>1143</v>
      </c>
      <c r="B35" s="40" t="s">
        <v>136</v>
      </c>
      <c r="C35" s="114">
        <v>0</v>
      </c>
    </row>
    <row r="36" spans="1:8" x14ac:dyDescent="0.2">
      <c r="A36" s="42">
        <v>1144</v>
      </c>
      <c r="B36" s="40" t="s">
        <v>137</v>
      </c>
      <c r="C36" s="114">
        <v>0</v>
      </c>
    </row>
    <row r="37" spans="1:8" x14ac:dyDescent="0.2">
      <c r="A37" s="42">
        <v>1145</v>
      </c>
      <c r="B37" s="40" t="s">
        <v>138</v>
      </c>
      <c r="C37" s="114">
        <v>0</v>
      </c>
    </row>
    <row r="39" spans="1:8" x14ac:dyDescent="0.2">
      <c r="A39" s="39" t="s">
        <v>139</v>
      </c>
      <c r="B39" s="39"/>
      <c r="C39" s="39"/>
      <c r="D39" s="39"/>
      <c r="E39" s="39"/>
      <c r="F39" s="39"/>
      <c r="G39" s="39"/>
      <c r="H39" s="39"/>
    </row>
    <row r="40" spans="1:8" x14ac:dyDescent="0.2">
      <c r="A40" s="41" t="s">
        <v>101</v>
      </c>
      <c r="B40" s="41" t="s">
        <v>102</v>
      </c>
      <c r="C40" s="41" t="s">
        <v>103</v>
      </c>
      <c r="D40" s="41" t="s">
        <v>140</v>
      </c>
      <c r="E40" s="41" t="s">
        <v>141</v>
      </c>
      <c r="F40" s="41" t="s">
        <v>142</v>
      </c>
      <c r="G40" s="41"/>
      <c r="H40" s="41"/>
    </row>
    <row r="41" spans="1:8" x14ac:dyDescent="0.2">
      <c r="A41" s="42">
        <v>1150</v>
      </c>
      <c r="B41" s="40" t="s">
        <v>143</v>
      </c>
      <c r="C41" s="114">
        <v>0</v>
      </c>
    </row>
    <row r="42" spans="1:8" x14ac:dyDescent="0.2">
      <c r="A42" s="42">
        <v>1151</v>
      </c>
      <c r="B42" s="40" t="s">
        <v>144</v>
      </c>
      <c r="C42" s="114">
        <v>0</v>
      </c>
    </row>
    <row r="44" spans="1:8" x14ac:dyDescent="0.2">
      <c r="A44" s="39" t="s">
        <v>145</v>
      </c>
      <c r="B44" s="39"/>
      <c r="C44" s="39"/>
      <c r="D44" s="39"/>
      <c r="E44" s="39"/>
      <c r="F44" s="39"/>
      <c r="G44" s="39"/>
      <c r="H44" s="39"/>
    </row>
    <row r="45" spans="1:8" x14ac:dyDescent="0.2">
      <c r="A45" s="41" t="s">
        <v>101</v>
      </c>
      <c r="B45" s="41" t="s">
        <v>102</v>
      </c>
      <c r="C45" s="41" t="s">
        <v>103</v>
      </c>
      <c r="D45" s="41" t="s">
        <v>104</v>
      </c>
      <c r="E45" s="41" t="s">
        <v>118</v>
      </c>
      <c r="F45" s="41"/>
      <c r="G45" s="41"/>
      <c r="H45" s="41"/>
    </row>
    <row r="46" spans="1:8" x14ac:dyDescent="0.2">
      <c r="A46" s="42">
        <v>1213</v>
      </c>
      <c r="B46" s="40" t="s">
        <v>146</v>
      </c>
      <c r="C46" s="114">
        <v>0</v>
      </c>
    </row>
    <row r="48" spans="1:8" x14ac:dyDescent="0.2">
      <c r="A48" s="39" t="s">
        <v>147</v>
      </c>
      <c r="B48" s="39"/>
      <c r="C48" s="39"/>
      <c r="D48" s="39"/>
      <c r="E48" s="39"/>
      <c r="F48" s="39"/>
      <c r="G48" s="39"/>
      <c r="H48" s="39"/>
    </row>
    <row r="49" spans="1:8" x14ac:dyDescent="0.2">
      <c r="A49" s="41" t="s">
        <v>101</v>
      </c>
      <c r="B49" s="41" t="s">
        <v>102</v>
      </c>
      <c r="C49" s="41" t="s">
        <v>103</v>
      </c>
      <c r="D49" s="41"/>
      <c r="E49" s="41"/>
      <c r="F49" s="41"/>
      <c r="G49" s="41"/>
      <c r="H49" s="41"/>
    </row>
    <row r="50" spans="1:8" x14ac:dyDescent="0.2">
      <c r="A50" s="42">
        <v>1214</v>
      </c>
      <c r="B50" s="40" t="s">
        <v>148</v>
      </c>
      <c r="C50" s="114">
        <v>0</v>
      </c>
    </row>
    <row r="52" spans="1:8" x14ac:dyDescent="0.2">
      <c r="A52" s="39" t="s">
        <v>149</v>
      </c>
      <c r="B52" s="39"/>
      <c r="C52" s="39"/>
      <c r="D52" s="39"/>
      <c r="E52" s="39"/>
      <c r="F52" s="39"/>
      <c r="G52" s="39"/>
      <c r="H52" s="39"/>
    </row>
    <row r="53" spans="1:8" x14ac:dyDescent="0.2">
      <c r="A53" s="41" t="s">
        <v>101</v>
      </c>
      <c r="B53" s="41" t="s">
        <v>102</v>
      </c>
      <c r="C53" s="41" t="s">
        <v>103</v>
      </c>
      <c r="D53" s="41" t="s">
        <v>150</v>
      </c>
      <c r="E53" s="41" t="s">
        <v>151</v>
      </c>
      <c r="F53" s="41" t="s">
        <v>140</v>
      </c>
      <c r="G53" s="41" t="s">
        <v>152</v>
      </c>
      <c r="H53" s="41" t="s">
        <v>153</v>
      </c>
    </row>
    <row r="54" spans="1:8" x14ac:dyDescent="0.2">
      <c r="A54" s="42">
        <v>1230</v>
      </c>
      <c r="B54" s="40" t="s">
        <v>154</v>
      </c>
      <c r="C54" s="331">
        <f>C55+C57</f>
        <v>60219998.589999996</v>
      </c>
      <c r="D54" s="272">
        <v>0</v>
      </c>
      <c r="E54" s="272">
        <v>0</v>
      </c>
    </row>
    <row r="55" spans="1:8" x14ac:dyDescent="0.2">
      <c r="A55" s="42">
        <v>1231</v>
      </c>
      <c r="B55" s="40" t="s">
        <v>155</v>
      </c>
      <c r="C55" s="332">
        <v>59105364.479999997</v>
      </c>
      <c r="D55" s="268">
        <v>0</v>
      </c>
      <c r="E55" s="268">
        <v>0</v>
      </c>
    </row>
    <row r="56" spans="1:8" x14ac:dyDescent="0.2">
      <c r="A56" s="42">
        <v>1232</v>
      </c>
      <c r="B56" s="40" t="s">
        <v>156</v>
      </c>
      <c r="C56" s="332">
        <v>0</v>
      </c>
      <c r="D56" s="268">
        <v>0</v>
      </c>
      <c r="E56" s="268">
        <v>0</v>
      </c>
    </row>
    <row r="57" spans="1:8" x14ac:dyDescent="0.2">
      <c r="A57" s="42">
        <v>1233</v>
      </c>
      <c r="B57" s="40" t="s">
        <v>157</v>
      </c>
      <c r="C57" s="332">
        <v>1114634.1100000001</v>
      </c>
      <c r="D57" s="268">
        <v>0</v>
      </c>
      <c r="E57" s="268">
        <v>1114633.1100000001</v>
      </c>
      <c r="F57" s="40" t="s">
        <v>1711</v>
      </c>
      <c r="G57" s="220">
        <v>0.05</v>
      </c>
      <c r="H57" s="40" t="s">
        <v>1710</v>
      </c>
    </row>
    <row r="58" spans="1:8" x14ac:dyDescent="0.2">
      <c r="A58" s="42">
        <v>1234</v>
      </c>
      <c r="B58" s="40" t="s">
        <v>158</v>
      </c>
      <c r="C58" s="332">
        <v>0</v>
      </c>
      <c r="D58" s="268">
        <v>0</v>
      </c>
      <c r="E58" s="268">
        <v>0</v>
      </c>
    </row>
    <row r="59" spans="1:8" x14ac:dyDescent="0.2">
      <c r="A59" s="42">
        <v>1235</v>
      </c>
      <c r="B59" s="40" t="s">
        <v>159</v>
      </c>
      <c r="C59" s="332">
        <v>0</v>
      </c>
      <c r="D59" s="268">
        <v>0</v>
      </c>
      <c r="E59" s="268">
        <v>0</v>
      </c>
    </row>
    <row r="60" spans="1:8" x14ac:dyDescent="0.2">
      <c r="A60" s="42">
        <v>1236</v>
      </c>
      <c r="B60" s="40" t="s">
        <v>160</v>
      </c>
      <c r="C60" s="332">
        <v>0</v>
      </c>
      <c r="D60" s="268">
        <v>0</v>
      </c>
      <c r="E60" s="268">
        <v>0</v>
      </c>
    </row>
    <row r="61" spans="1:8" x14ac:dyDescent="0.2">
      <c r="A61" s="42">
        <v>1239</v>
      </c>
      <c r="B61" s="40" t="s">
        <v>161</v>
      </c>
      <c r="C61" s="268">
        <v>0</v>
      </c>
      <c r="D61" s="268">
        <v>0</v>
      </c>
      <c r="E61" s="268">
        <v>0</v>
      </c>
    </row>
    <row r="62" spans="1:8" x14ac:dyDescent="0.2">
      <c r="A62" s="42">
        <v>1240</v>
      </c>
      <c r="B62" s="40" t="s">
        <v>162</v>
      </c>
      <c r="C62" s="272">
        <f>SUM(C63:C72)</f>
        <v>1010732.7</v>
      </c>
      <c r="D62" s="272">
        <f>SUM(D63:D72)</f>
        <v>9858</v>
      </c>
      <c r="E62" s="272">
        <f>SUM(E63:E72)</f>
        <v>973333</v>
      </c>
    </row>
    <row r="63" spans="1:8" x14ac:dyDescent="0.2">
      <c r="A63" s="42" t="s">
        <v>1716</v>
      </c>
      <c r="B63" s="40" t="s">
        <v>163</v>
      </c>
      <c r="C63" s="268">
        <v>708596.24</v>
      </c>
      <c r="D63" s="268">
        <v>4425</v>
      </c>
      <c r="E63" s="268">
        <v>699813</v>
      </c>
      <c r="F63" s="40" t="s">
        <v>1711</v>
      </c>
      <c r="G63" s="220">
        <v>0.1</v>
      </c>
      <c r="H63" s="40" t="s">
        <v>1710</v>
      </c>
    </row>
    <row r="64" spans="1:8" x14ac:dyDescent="0.2">
      <c r="A64" s="42" t="s">
        <v>1715</v>
      </c>
      <c r="B64" s="40" t="s">
        <v>1714</v>
      </c>
      <c r="C64" s="268">
        <v>231656.4</v>
      </c>
      <c r="D64" s="268">
        <v>450</v>
      </c>
      <c r="E64" s="268">
        <v>225475</v>
      </c>
      <c r="F64" s="40" t="s">
        <v>1711</v>
      </c>
      <c r="G64" s="220">
        <v>0.3</v>
      </c>
      <c r="H64" s="40" t="s">
        <v>1710</v>
      </c>
    </row>
    <row r="65" spans="1:8" x14ac:dyDescent="0.2">
      <c r="A65" s="42" t="s">
        <v>1713</v>
      </c>
      <c r="B65" s="40" t="s">
        <v>1712</v>
      </c>
      <c r="C65" s="268">
        <v>37542.21</v>
      </c>
      <c r="D65" s="268">
        <v>3754</v>
      </c>
      <c r="E65" s="268">
        <v>18287</v>
      </c>
      <c r="F65" s="40" t="s">
        <v>1711</v>
      </c>
      <c r="G65" s="220">
        <v>0.1</v>
      </c>
      <c r="H65" s="40" t="s">
        <v>1710</v>
      </c>
    </row>
    <row r="66" spans="1:8" x14ac:dyDescent="0.2">
      <c r="A66" s="42">
        <v>1242</v>
      </c>
      <c r="B66" s="40" t="s">
        <v>164</v>
      </c>
      <c r="C66" s="268">
        <v>0</v>
      </c>
      <c r="D66" s="268">
        <v>0</v>
      </c>
      <c r="E66" s="268">
        <v>0</v>
      </c>
      <c r="G66" s="42"/>
    </row>
    <row r="67" spans="1:8" x14ac:dyDescent="0.2">
      <c r="A67" s="42">
        <v>1243</v>
      </c>
      <c r="B67" s="40" t="s">
        <v>165</v>
      </c>
      <c r="C67" s="268">
        <v>0</v>
      </c>
      <c r="D67" s="268">
        <v>0</v>
      </c>
      <c r="E67" s="268">
        <v>0</v>
      </c>
      <c r="G67" s="42"/>
    </row>
    <row r="68" spans="1:8" x14ac:dyDescent="0.2">
      <c r="A68" s="42">
        <v>1244</v>
      </c>
      <c r="B68" s="40" t="s">
        <v>166</v>
      </c>
      <c r="C68" s="268">
        <v>0</v>
      </c>
      <c r="D68" s="268">
        <v>0</v>
      </c>
      <c r="E68" s="268">
        <v>0</v>
      </c>
      <c r="F68" s="40" t="s">
        <v>1711</v>
      </c>
      <c r="G68" s="220">
        <v>0.25</v>
      </c>
      <c r="H68" s="40" t="s">
        <v>1710</v>
      </c>
    </row>
    <row r="69" spans="1:8" x14ac:dyDescent="0.2">
      <c r="A69" s="42">
        <v>1245</v>
      </c>
      <c r="B69" s="40" t="s">
        <v>167</v>
      </c>
      <c r="C69" s="268">
        <v>0</v>
      </c>
      <c r="D69" s="268">
        <v>0</v>
      </c>
      <c r="E69" s="268">
        <v>0</v>
      </c>
      <c r="G69" s="42"/>
    </row>
    <row r="70" spans="1:8" x14ac:dyDescent="0.2">
      <c r="A70" s="42">
        <v>1246</v>
      </c>
      <c r="B70" s="40" t="s">
        <v>168</v>
      </c>
      <c r="C70" s="268">
        <v>32937.85</v>
      </c>
      <c r="D70" s="268">
        <v>1229</v>
      </c>
      <c r="E70" s="268">
        <v>29758</v>
      </c>
      <c r="F70" s="40" t="s">
        <v>1711</v>
      </c>
      <c r="G70" s="220">
        <v>0.1</v>
      </c>
      <c r="H70" s="40" t="s">
        <v>1710</v>
      </c>
    </row>
    <row r="71" spans="1:8" x14ac:dyDescent="0.2">
      <c r="A71" s="42">
        <v>1247</v>
      </c>
      <c r="B71" s="40" t="s">
        <v>169</v>
      </c>
      <c r="C71" s="268">
        <v>0</v>
      </c>
      <c r="D71" s="268">
        <v>0</v>
      </c>
      <c r="E71" s="268">
        <v>0</v>
      </c>
    </row>
    <row r="72" spans="1:8" x14ac:dyDescent="0.2">
      <c r="A72" s="42">
        <v>1248</v>
      </c>
      <c r="B72" s="40" t="s">
        <v>170</v>
      </c>
      <c r="C72" s="268">
        <v>0</v>
      </c>
      <c r="D72" s="268">
        <v>0</v>
      </c>
      <c r="E72" s="268">
        <v>0</v>
      </c>
    </row>
    <row r="73" spans="1:8" x14ac:dyDescent="0.2">
      <c r="C73" s="43"/>
      <c r="D73" s="43"/>
      <c r="E73" s="43"/>
    </row>
    <row r="74" spans="1:8" x14ac:dyDescent="0.2">
      <c r="A74" s="39" t="s">
        <v>171</v>
      </c>
      <c r="B74" s="39"/>
      <c r="C74" s="43"/>
      <c r="D74" s="43"/>
      <c r="E74" s="43"/>
    </row>
    <row r="75" spans="1:8" x14ac:dyDescent="0.2">
      <c r="A75" s="41" t="s">
        <v>101</v>
      </c>
      <c r="B75" s="41" t="s">
        <v>102</v>
      </c>
      <c r="C75" s="41" t="s">
        <v>103</v>
      </c>
      <c r="D75" s="41" t="s">
        <v>172</v>
      </c>
      <c r="E75" s="41" t="s">
        <v>173</v>
      </c>
      <c r="F75" s="41" t="s">
        <v>140</v>
      </c>
      <c r="G75" s="41" t="s">
        <v>152</v>
      </c>
      <c r="H75" s="41" t="s">
        <v>153</v>
      </c>
    </row>
    <row r="76" spans="1:8" x14ac:dyDescent="0.2">
      <c r="A76" s="42">
        <v>1250</v>
      </c>
      <c r="B76" s="40" t="s">
        <v>174</v>
      </c>
      <c r="C76" s="272">
        <f>+C77</f>
        <v>183715.78</v>
      </c>
      <c r="D76" s="272">
        <f>+D77</f>
        <v>5124</v>
      </c>
      <c r="E76" s="272">
        <f>+E77</f>
        <v>183693</v>
      </c>
    </row>
    <row r="77" spans="1:8" x14ac:dyDescent="0.2">
      <c r="A77" s="42">
        <v>1251</v>
      </c>
      <c r="B77" s="40" t="s">
        <v>175</v>
      </c>
      <c r="C77" s="268">
        <v>183715.78</v>
      </c>
      <c r="D77" s="268">
        <v>5124</v>
      </c>
      <c r="E77" s="268">
        <v>183693</v>
      </c>
      <c r="F77" s="40" t="s">
        <v>1711</v>
      </c>
      <c r="G77" s="220">
        <v>0.15</v>
      </c>
      <c r="H77" s="40" t="s">
        <v>1710</v>
      </c>
    </row>
    <row r="78" spans="1:8" x14ac:dyDescent="0.2">
      <c r="A78" s="42">
        <v>1252</v>
      </c>
      <c r="B78" s="40" t="s">
        <v>176</v>
      </c>
      <c r="C78" s="268">
        <v>0</v>
      </c>
      <c r="D78" s="268">
        <v>0</v>
      </c>
      <c r="E78" s="268">
        <v>0</v>
      </c>
    </row>
    <row r="79" spans="1:8" x14ac:dyDescent="0.2">
      <c r="A79" s="42">
        <v>1253</v>
      </c>
      <c r="B79" s="40" t="s">
        <v>177</v>
      </c>
      <c r="C79" s="268">
        <v>0</v>
      </c>
      <c r="D79" s="268">
        <v>0</v>
      </c>
      <c r="E79" s="268">
        <v>0</v>
      </c>
    </row>
    <row r="80" spans="1:8" x14ac:dyDescent="0.2">
      <c r="A80" s="42">
        <v>1254</v>
      </c>
      <c r="B80" s="40" t="s">
        <v>178</v>
      </c>
      <c r="C80" s="268">
        <v>0</v>
      </c>
      <c r="D80" s="268">
        <v>0</v>
      </c>
      <c r="E80" s="268">
        <v>0</v>
      </c>
    </row>
    <row r="81" spans="1:8" x14ac:dyDescent="0.2">
      <c r="A81" s="42">
        <v>1259</v>
      </c>
      <c r="B81" s="40" t="s">
        <v>179</v>
      </c>
      <c r="C81" s="268">
        <v>0</v>
      </c>
      <c r="D81" s="268">
        <v>0</v>
      </c>
      <c r="E81" s="268">
        <v>0</v>
      </c>
    </row>
    <row r="82" spans="1:8" x14ac:dyDescent="0.2">
      <c r="A82" s="42">
        <v>1270</v>
      </c>
      <c r="B82" s="40" t="s">
        <v>180</v>
      </c>
      <c r="C82" s="272">
        <f>+C85+C88</f>
        <v>2419</v>
      </c>
      <c r="D82" s="272">
        <f>+D85</f>
        <v>0</v>
      </c>
      <c r="E82" s="272">
        <v>0</v>
      </c>
    </row>
    <row r="83" spans="1:8" x14ac:dyDescent="0.2">
      <c r="A83" s="42">
        <v>1271</v>
      </c>
      <c r="B83" s="40" t="s">
        <v>181</v>
      </c>
      <c r="C83" s="268">
        <v>0</v>
      </c>
      <c r="D83" s="268">
        <v>0</v>
      </c>
      <c r="E83" s="268">
        <v>0</v>
      </c>
    </row>
    <row r="84" spans="1:8" x14ac:dyDescent="0.2">
      <c r="A84" s="42">
        <v>1272</v>
      </c>
      <c r="B84" s="40" t="s">
        <v>182</v>
      </c>
      <c r="C84" s="268">
        <v>0</v>
      </c>
      <c r="D84" s="268">
        <v>0</v>
      </c>
      <c r="E84" s="268">
        <v>0</v>
      </c>
    </row>
    <row r="85" spans="1:8" x14ac:dyDescent="0.2">
      <c r="A85" s="42">
        <v>1273</v>
      </c>
      <c r="B85" s="40" t="s">
        <v>183</v>
      </c>
      <c r="C85" s="268">
        <v>0</v>
      </c>
      <c r="D85" s="268">
        <v>0</v>
      </c>
      <c r="E85" s="268">
        <v>0</v>
      </c>
      <c r="F85" s="219"/>
      <c r="G85" s="219"/>
      <c r="H85" s="219"/>
    </row>
    <row r="86" spans="1:8" x14ac:dyDescent="0.2">
      <c r="A86" s="42">
        <v>1274</v>
      </c>
      <c r="B86" s="40" t="s">
        <v>184</v>
      </c>
      <c r="C86" s="268">
        <v>0</v>
      </c>
      <c r="D86" s="268">
        <v>0</v>
      </c>
      <c r="E86" s="268">
        <v>0</v>
      </c>
    </row>
    <row r="87" spans="1:8" x14ac:dyDescent="0.2">
      <c r="A87" s="42">
        <v>1275</v>
      </c>
      <c r="B87" s="40" t="s">
        <v>185</v>
      </c>
      <c r="C87" s="268">
        <v>0</v>
      </c>
      <c r="D87" s="268">
        <v>0</v>
      </c>
      <c r="E87" s="268">
        <v>0</v>
      </c>
    </row>
    <row r="88" spans="1:8" x14ac:dyDescent="0.2">
      <c r="A88" s="42">
        <v>1279</v>
      </c>
      <c r="B88" s="40" t="s">
        <v>186</v>
      </c>
      <c r="C88" s="268">
        <v>2419</v>
      </c>
      <c r="D88" s="268">
        <v>0</v>
      </c>
      <c r="E88" s="268">
        <v>0</v>
      </c>
      <c r="F88" s="219" t="s">
        <v>1709</v>
      </c>
    </row>
    <row r="90" spans="1:8" x14ac:dyDescent="0.2">
      <c r="A90" s="39" t="s">
        <v>187</v>
      </c>
      <c r="B90" s="39"/>
      <c r="C90" s="39"/>
      <c r="D90" s="39"/>
      <c r="E90" s="39"/>
      <c r="F90" s="39"/>
      <c r="G90" s="39"/>
      <c r="H90" s="39"/>
    </row>
    <row r="91" spans="1:8" x14ac:dyDescent="0.2">
      <c r="A91" s="41" t="s">
        <v>101</v>
      </c>
      <c r="B91" s="41" t="s">
        <v>102</v>
      </c>
      <c r="C91" s="41" t="s">
        <v>103</v>
      </c>
      <c r="D91" s="41" t="s">
        <v>188</v>
      </c>
      <c r="E91" s="41"/>
      <c r="F91" s="41"/>
      <c r="G91" s="41"/>
      <c r="H91" s="41"/>
    </row>
    <row r="92" spans="1:8" x14ac:dyDescent="0.2">
      <c r="A92" s="42">
        <v>1160</v>
      </c>
      <c r="B92" s="40" t="s">
        <v>189</v>
      </c>
      <c r="C92" s="268">
        <v>0</v>
      </c>
    </row>
    <row r="93" spans="1:8" x14ac:dyDescent="0.2">
      <c r="A93" s="42">
        <v>1161</v>
      </c>
      <c r="B93" s="40" t="s">
        <v>190</v>
      </c>
      <c r="C93" s="268">
        <v>0</v>
      </c>
    </row>
    <row r="94" spans="1:8" x14ac:dyDescent="0.2">
      <c r="A94" s="42">
        <v>1162</v>
      </c>
      <c r="B94" s="40" t="s">
        <v>191</v>
      </c>
      <c r="C94" s="268">
        <v>0</v>
      </c>
    </row>
    <row r="96" spans="1:8" x14ac:dyDescent="0.2">
      <c r="A96" s="39" t="s">
        <v>192</v>
      </c>
      <c r="B96" s="39"/>
      <c r="C96" s="39"/>
      <c r="D96" s="39"/>
      <c r="E96" s="39"/>
      <c r="F96" s="39"/>
      <c r="G96" s="39"/>
      <c r="H96" s="39"/>
    </row>
    <row r="97" spans="1:8" x14ac:dyDescent="0.2">
      <c r="A97" s="41" t="s">
        <v>101</v>
      </c>
      <c r="B97" s="41" t="s">
        <v>102</v>
      </c>
      <c r="C97" s="41" t="s">
        <v>103</v>
      </c>
      <c r="D97" s="41" t="s">
        <v>118</v>
      </c>
      <c r="E97" s="41"/>
      <c r="F97" s="41"/>
      <c r="G97" s="41"/>
      <c r="H97" s="41"/>
    </row>
    <row r="98" spans="1:8" x14ac:dyDescent="0.2">
      <c r="A98" s="42">
        <v>1290</v>
      </c>
      <c r="B98" s="40" t="s">
        <v>193</v>
      </c>
      <c r="C98" s="114">
        <v>0</v>
      </c>
    </row>
    <row r="99" spans="1:8" x14ac:dyDescent="0.2">
      <c r="A99" s="42">
        <v>1291</v>
      </c>
      <c r="B99" s="40" t="s">
        <v>194</v>
      </c>
      <c r="C99" s="114">
        <v>0</v>
      </c>
    </row>
    <row r="100" spans="1:8" x14ac:dyDescent="0.2">
      <c r="A100" s="42">
        <v>1292</v>
      </c>
      <c r="B100" s="40" t="s">
        <v>195</v>
      </c>
      <c r="C100" s="114">
        <v>0</v>
      </c>
    </row>
    <row r="101" spans="1:8" x14ac:dyDescent="0.2">
      <c r="A101" s="42">
        <v>1293</v>
      </c>
      <c r="B101" s="40" t="s">
        <v>196</v>
      </c>
      <c r="C101" s="114">
        <v>0</v>
      </c>
    </row>
    <row r="103" spans="1:8" x14ac:dyDescent="0.2">
      <c r="A103" s="39" t="s">
        <v>197</v>
      </c>
      <c r="B103" s="39"/>
      <c r="C103" s="39"/>
      <c r="D103" s="39"/>
      <c r="E103" s="39"/>
      <c r="F103" s="39"/>
      <c r="G103" s="39"/>
      <c r="H103" s="39"/>
    </row>
    <row r="104" spans="1:8" x14ac:dyDescent="0.2">
      <c r="A104" s="41" t="s">
        <v>101</v>
      </c>
      <c r="B104" s="41" t="s">
        <v>102</v>
      </c>
      <c r="C104" s="41" t="s">
        <v>103</v>
      </c>
      <c r="D104" s="41" t="s">
        <v>114</v>
      </c>
      <c r="E104" s="41" t="s">
        <v>115</v>
      </c>
      <c r="F104" s="41" t="s">
        <v>116</v>
      </c>
      <c r="G104" s="41" t="s">
        <v>198</v>
      </c>
      <c r="H104" s="41" t="s">
        <v>199</v>
      </c>
    </row>
    <row r="105" spans="1:8" x14ac:dyDescent="0.2">
      <c r="A105" s="42">
        <v>2110</v>
      </c>
      <c r="B105" s="40" t="s">
        <v>200</v>
      </c>
      <c r="C105" s="272">
        <f>+C112</f>
        <v>0</v>
      </c>
      <c r="D105" s="272">
        <f>+C105</f>
        <v>0</v>
      </c>
      <c r="E105" s="272">
        <v>0</v>
      </c>
      <c r="F105" s="272">
        <v>0</v>
      </c>
      <c r="G105" s="272">
        <v>0</v>
      </c>
    </row>
    <row r="106" spans="1:8" x14ac:dyDescent="0.2">
      <c r="A106" s="42">
        <v>2111</v>
      </c>
      <c r="B106" s="40" t="s">
        <v>201</v>
      </c>
      <c r="C106" s="268">
        <v>0</v>
      </c>
      <c r="D106" s="268">
        <v>0</v>
      </c>
      <c r="E106" s="268">
        <v>0</v>
      </c>
      <c r="F106" s="268">
        <v>0</v>
      </c>
      <c r="G106" s="268">
        <v>0</v>
      </c>
    </row>
    <row r="107" spans="1:8" x14ac:dyDescent="0.2">
      <c r="A107" s="42">
        <v>2112</v>
      </c>
      <c r="B107" s="40" t="s">
        <v>202</v>
      </c>
      <c r="C107" s="268">
        <v>0</v>
      </c>
      <c r="D107" s="268">
        <v>0</v>
      </c>
      <c r="E107" s="268">
        <v>0</v>
      </c>
      <c r="F107" s="268">
        <v>0</v>
      </c>
      <c r="G107" s="268">
        <v>0</v>
      </c>
    </row>
    <row r="108" spans="1:8" x14ac:dyDescent="0.2">
      <c r="A108" s="42">
        <v>2113</v>
      </c>
      <c r="B108" s="40" t="s">
        <v>203</v>
      </c>
      <c r="C108" s="268">
        <v>0</v>
      </c>
      <c r="D108" s="268">
        <v>0</v>
      </c>
      <c r="E108" s="268">
        <v>0</v>
      </c>
      <c r="F108" s="268">
        <v>0</v>
      </c>
      <c r="G108" s="268">
        <v>0</v>
      </c>
    </row>
    <row r="109" spans="1:8" x14ac:dyDescent="0.2">
      <c r="A109" s="42">
        <v>2114</v>
      </c>
      <c r="B109" s="40" t="s">
        <v>204</v>
      </c>
      <c r="C109" s="268">
        <v>0</v>
      </c>
      <c r="D109" s="268">
        <v>0</v>
      </c>
      <c r="E109" s="268">
        <v>0</v>
      </c>
      <c r="F109" s="268">
        <v>0</v>
      </c>
      <c r="G109" s="268">
        <v>0</v>
      </c>
    </row>
    <row r="110" spans="1:8" x14ac:dyDescent="0.2">
      <c r="A110" s="42">
        <v>2115</v>
      </c>
      <c r="B110" s="40" t="s">
        <v>205</v>
      </c>
      <c r="C110" s="268">
        <v>0</v>
      </c>
      <c r="D110" s="268">
        <v>0</v>
      </c>
      <c r="E110" s="268">
        <v>0</v>
      </c>
      <c r="F110" s="268">
        <v>0</v>
      </c>
      <c r="G110" s="268">
        <v>0</v>
      </c>
    </row>
    <row r="111" spans="1:8" x14ac:dyDescent="0.2">
      <c r="A111" s="42">
        <v>2116</v>
      </c>
      <c r="B111" s="40" t="s">
        <v>206</v>
      </c>
      <c r="C111" s="268">
        <v>0</v>
      </c>
      <c r="D111" s="268">
        <v>0</v>
      </c>
      <c r="E111" s="268">
        <v>0</v>
      </c>
      <c r="F111" s="268">
        <v>0</v>
      </c>
      <c r="G111" s="268">
        <v>0</v>
      </c>
    </row>
    <row r="112" spans="1:8" x14ac:dyDescent="0.2">
      <c r="A112" s="128">
        <v>2117</v>
      </c>
      <c r="B112" s="218" t="s">
        <v>207</v>
      </c>
      <c r="C112" s="333">
        <v>0</v>
      </c>
      <c r="D112" s="333">
        <f>+C112</f>
        <v>0</v>
      </c>
      <c r="E112" s="333">
        <v>0</v>
      </c>
      <c r="F112" s="333">
        <v>0</v>
      </c>
      <c r="G112" s="333">
        <v>0</v>
      </c>
      <c r="H112" s="208"/>
    </row>
    <row r="113" spans="1:8" x14ac:dyDescent="0.2">
      <c r="A113" s="42">
        <v>2118</v>
      </c>
      <c r="B113" s="40" t="s">
        <v>208</v>
      </c>
      <c r="C113" s="268">
        <v>0</v>
      </c>
      <c r="D113" s="268">
        <v>0</v>
      </c>
      <c r="E113" s="268">
        <v>0</v>
      </c>
      <c r="F113" s="268">
        <v>0</v>
      </c>
      <c r="G113" s="268">
        <v>0</v>
      </c>
    </row>
    <row r="114" spans="1:8" x14ac:dyDescent="0.2">
      <c r="A114" s="42">
        <v>2119</v>
      </c>
      <c r="B114" s="40" t="s">
        <v>209</v>
      </c>
      <c r="C114" s="268">
        <v>0</v>
      </c>
      <c r="D114" s="268">
        <v>0</v>
      </c>
      <c r="E114" s="268">
        <v>0</v>
      </c>
      <c r="F114" s="268">
        <v>0</v>
      </c>
      <c r="G114" s="268">
        <v>0</v>
      </c>
    </row>
    <row r="115" spans="1:8" x14ac:dyDescent="0.2">
      <c r="A115" s="42">
        <v>2120</v>
      </c>
      <c r="B115" s="40" t="s">
        <v>210</v>
      </c>
      <c r="C115" s="268">
        <v>0</v>
      </c>
      <c r="D115" s="268">
        <v>0</v>
      </c>
      <c r="E115" s="268">
        <v>0</v>
      </c>
      <c r="F115" s="268">
        <v>0</v>
      </c>
      <c r="G115" s="268">
        <v>0</v>
      </c>
    </row>
    <row r="116" spans="1:8" x14ac:dyDescent="0.2">
      <c r="A116" s="42">
        <v>2121</v>
      </c>
      <c r="B116" s="40" t="s">
        <v>211</v>
      </c>
      <c r="C116" s="268">
        <v>0</v>
      </c>
      <c r="D116" s="268">
        <v>0</v>
      </c>
      <c r="E116" s="268">
        <v>0</v>
      </c>
      <c r="F116" s="268">
        <v>0</v>
      </c>
      <c r="G116" s="268">
        <v>0</v>
      </c>
    </row>
    <row r="117" spans="1:8" x14ac:dyDescent="0.2">
      <c r="A117" s="42">
        <v>2122</v>
      </c>
      <c r="B117" s="40" t="s">
        <v>212</v>
      </c>
      <c r="C117" s="268">
        <v>0</v>
      </c>
      <c r="D117" s="268">
        <v>0</v>
      </c>
      <c r="E117" s="268">
        <v>0</v>
      </c>
      <c r="F117" s="268">
        <v>0</v>
      </c>
      <c r="G117" s="268">
        <v>0</v>
      </c>
    </row>
    <row r="118" spans="1:8" x14ac:dyDescent="0.2">
      <c r="A118" s="42">
        <v>2129</v>
      </c>
      <c r="B118" s="40" t="s">
        <v>213</v>
      </c>
      <c r="C118" s="268">
        <v>0</v>
      </c>
      <c r="D118" s="268">
        <v>0</v>
      </c>
      <c r="E118" s="268">
        <v>0</v>
      </c>
      <c r="F118" s="268">
        <v>0</v>
      </c>
      <c r="G118" s="268">
        <v>0</v>
      </c>
    </row>
    <row r="120" spans="1:8" x14ac:dyDescent="0.2">
      <c r="A120" s="39" t="s">
        <v>214</v>
      </c>
      <c r="B120" s="39"/>
      <c r="C120" s="39"/>
      <c r="D120" s="39"/>
      <c r="E120" s="39"/>
      <c r="F120" s="39"/>
      <c r="G120" s="39"/>
      <c r="H120" s="39"/>
    </row>
    <row r="121" spans="1:8" x14ac:dyDescent="0.2">
      <c r="A121" s="41" t="s">
        <v>101</v>
      </c>
      <c r="B121" s="41" t="s">
        <v>102</v>
      </c>
      <c r="C121" s="41" t="s">
        <v>103</v>
      </c>
      <c r="D121" s="41" t="s">
        <v>215</v>
      </c>
      <c r="E121" s="41" t="s">
        <v>118</v>
      </c>
      <c r="F121" s="41"/>
      <c r="G121" s="41"/>
      <c r="H121" s="41"/>
    </row>
    <row r="122" spans="1:8" x14ac:dyDescent="0.2">
      <c r="A122" s="42">
        <v>2160</v>
      </c>
      <c r="B122" s="40" t="s">
        <v>216</v>
      </c>
      <c r="C122" s="114">
        <v>0</v>
      </c>
    </row>
    <row r="123" spans="1:8" x14ac:dyDescent="0.2">
      <c r="A123" s="42">
        <v>2161</v>
      </c>
      <c r="B123" s="40" t="s">
        <v>217</v>
      </c>
      <c r="C123" s="114">
        <v>0</v>
      </c>
    </row>
    <row r="124" spans="1:8" x14ac:dyDescent="0.2">
      <c r="A124" s="42">
        <v>2162</v>
      </c>
      <c r="B124" s="40" t="s">
        <v>218</v>
      </c>
      <c r="C124" s="114">
        <v>0</v>
      </c>
    </row>
    <row r="125" spans="1:8" x14ac:dyDescent="0.2">
      <c r="A125" s="42">
        <v>2163</v>
      </c>
      <c r="B125" s="40" t="s">
        <v>219</v>
      </c>
      <c r="C125" s="114">
        <v>0</v>
      </c>
    </row>
    <row r="126" spans="1:8" x14ac:dyDescent="0.2">
      <c r="A126" s="42">
        <v>2164</v>
      </c>
      <c r="B126" s="40" t="s">
        <v>220</v>
      </c>
      <c r="C126" s="114">
        <v>0</v>
      </c>
    </row>
    <row r="127" spans="1:8" x14ac:dyDescent="0.2">
      <c r="A127" s="42">
        <v>2165</v>
      </c>
      <c r="B127" s="40" t="s">
        <v>221</v>
      </c>
      <c r="C127" s="114">
        <v>0</v>
      </c>
    </row>
    <row r="128" spans="1:8" x14ac:dyDescent="0.2">
      <c r="A128" s="42">
        <v>2166</v>
      </c>
      <c r="B128" s="40" t="s">
        <v>222</v>
      </c>
      <c r="C128" s="114">
        <v>0</v>
      </c>
    </row>
    <row r="129" spans="1:8" x14ac:dyDescent="0.2">
      <c r="A129" s="42">
        <v>2250</v>
      </c>
      <c r="B129" s="40" t="s">
        <v>223</v>
      </c>
      <c r="C129" s="114">
        <v>0</v>
      </c>
    </row>
    <row r="130" spans="1:8" x14ac:dyDescent="0.2">
      <c r="A130" s="42">
        <v>2251</v>
      </c>
      <c r="B130" s="40" t="s">
        <v>224</v>
      </c>
      <c r="C130" s="114">
        <v>0</v>
      </c>
    </row>
    <row r="131" spans="1:8" x14ac:dyDescent="0.2">
      <c r="A131" s="42">
        <v>2252</v>
      </c>
      <c r="B131" s="40" t="s">
        <v>225</v>
      </c>
      <c r="C131" s="114">
        <v>0</v>
      </c>
    </row>
    <row r="132" spans="1:8" x14ac:dyDescent="0.2">
      <c r="A132" s="42">
        <v>2253</v>
      </c>
      <c r="B132" s="40" t="s">
        <v>226</v>
      </c>
      <c r="C132" s="114">
        <v>0</v>
      </c>
    </row>
    <row r="133" spans="1:8" x14ac:dyDescent="0.2">
      <c r="A133" s="42">
        <v>2254</v>
      </c>
      <c r="B133" s="40" t="s">
        <v>227</v>
      </c>
      <c r="C133" s="114">
        <v>0</v>
      </c>
    </row>
    <row r="134" spans="1:8" x14ac:dyDescent="0.2">
      <c r="A134" s="42">
        <v>2255</v>
      </c>
      <c r="B134" s="40" t="s">
        <v>228</v>
      </c>
      <c r="C134" s="114">
        <v>0</v>
      </c>
    </row>
    <row r="135" spans="1:8" x14ac:dyDescent="0.2">
      <c r="A135" s="42">
        <v>2256</v>
      </c>
      <c r="B135" s="40" t="s">
        <v>229</v>
      </c>
      <c r="C135" s="114">
        <v>0</v>
      </c>
    </row>
    <row r="137" spans="1:8" x14ac:dyDescent="0.2">
      <c r="A137" s="39" t="s">
        <v>230</v>
      </c>
      <c r="B137" s="39"/>
      <c r="C137" s="39"/>
      <c r="D137" s="39"/>
      <c r="E137" s="39"/>
      <c r="F137" s="39"/>
      <c r="G137" s="39"/>
      <c r="H137" s="39"/>
    </row>
    <row r="138" spans="1:8" x14ac:dyDescent="0.2">
      <c r="A138" s="46" t="s">
        <v>101</v>
      </c>
      <c r="B138" s="46" t="s">
        <v>102</v>
      </c>
      <c r="C138" s="46" t="s">
        <v>103</v>
      </c>
      <c r="D138" s="46" t="s">
        <v>215</v>
      </c>
      <c r="E138" s="46" t="s">
        <v>118</v>
      </c>
      <c r="F138" s="46"/>
      <c r="G138" s="46"/>
      <c r="H138" s="46"/>
    </row>
    <row r="139" spans="1:8" x14ac:dyDescent="0.2">
      <c r="A139" s="42">
        <v>2159</v>
      </c>
      <c r="B139" s="40" t="s">
        <v>231</v>
      </c>
      <c r="C139" s="114">
        <v>0</v>
      </c>
    </row>
    <row r="140" spans="1:8" x14ac:dyDescent="0.2">
      <c r="A140" s="42">
        <v>2170</v>
      </c>
      <c r="B140" s="40" t="s">
        <v>1708</v>
      </c>
      <c r="C140" s="114">
        <v>0</v>
      </c>
    </row>
    <row r="141" spans="1:8" x14ac:dyDescent="0.2">
      <c r="A141" s="42">
        <v>2199</v>
      </c>
      <c r="B141" s="40" t="s">
        <v>232</v>
      </c>
      <c r="C141" s="114">
        <v>0</v>
      </c>
    </row>
    <row r="142" spans="1:8" x14ac:dyDescent="0.2">
      <c r="A142" s="42">
        <v>2240</v>
      </c>
      <c r="B142" s="40" t="s">
        <v>233</v>
      </c>
      <c r="C142" s="114">
        <v>0</v>
      </c>
    </row>
    <row r="143" spans="1:8" x14ac:dyDescent="0.2">
      <c r="A143" s="42">
        <v>2241</v>
      </c>
      <c r="B143" s="40" t="s">
        <v>234</v>
      </c>
      <c r="C143" s="114">
        <v>0</v>
      </c>
    </row>
    <row r="144" spans="1:8" x14ac:dyDescent="0.2">
      <c r="A144" s="42">
        <v>2242</v>
      </c>
      <c r="B144" s="40" t="s">
        <v>235</v>
      </c>
      <c r="C144" s="114">
        <v>0</v>
      </c>
    </row>
    <row r="145" spans="1:3" x14ac:dyDescent="0.2">
      <c r="A145" s="42">
        <v>2249</v>
      </c>
      <c r="B145" s="40" t="s">
        <v>236</v>
      </c>
      <c r="C145" s="114">
        <v>0</v>
      </c>
    </row>
    <row r="146" spans="1:3" x14ac:dyDescent="0.2">
      <c r="A146" s="42"/>
      <c r="C146" s="43"/>
    </row>
    <row r="148" spans="1:3" x14ac:dyDescent="0.2">
      <c r="B148" s="40" t="s">
        <v>237</v>
      </c>
    </row>
  </sheetData>
  <sheetProtection formatCells="0" formatColumns="0" formatRows="0" insertColumns="0" insertRows="0" insertHyperlinks="0" deleteColumns="0" deleteRows="0" sort="0" autoFilter="0" pivotTables="0"/>
  <mergeCells count="3">
    <mergeCell ref="A1:F1"/>
    <mergeCell ref="A2:F2"/>
    <mergeCell ref="A3:F3"/>
  </mergeCells>
  <printOptions horizontalCentered="1"/>
  <pageMargins left="0.70866141732283472" right="0.70866141732283472" top="0.74803149606299213" bottom="0.74803149606299213" header="0.31496062992125984" footer="0.31496062992125984"/>
  <pageSetup scale="47" orientation="landscape"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8"/>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40" customWidth="1"/>
    <col min="2" max="2" width="72.85546875" style="40" bestFit="1" customWidth="1"/>
    <col min="3" max="3" width="19.85546875" style="40" customWidth="1"/>
    <col min="4" max="4" width="21.42578125" style="40" customWidth="1"/>
    <col min="5" max="5" width="31.5703125" style="40" customWidth="1"/>
    <col min="6" max="16384" width="9.140625" style="40"/>
  </cols>
  <sheetData>
    <row r="1" spans="1:5" s="128" customFormat="1" ht="18.95" customHeight="1" x14ac:dyDescent="0.25">
      <c r="A1" s="377" t="s">
        <v>1717</v>
      </c>
      <c r="B1" s="377"/>
      <c r="C1" s="377"/>
      <c r="D1" s="224" t="s">
        <v>95</v>
      </c>
      <c r="E1" s="223">
        <v>2022</v>
      </c>
    </row>
    <row r="2" spans="1:5" s="127" customFormat="1" ht="18.95" customHeight="1" x14ac:dyDescent="0.25">
      <c r="A2" s="377" t="s">
        <v>435</v>
      </c>
      <c r="B2" s="377"/>
      <c r="C2" s="377"/>
      <c r="D2" s="224" t="s">
        <v>97</v>
      </c>
      <c r="E2" s="223" t="s">
        <v>599</v>
      </c>
    </row>
    <row r="3" spans="1:5" s="127" customFormat="1" ht="18.95" customHeight="1" x14ac:dyDescent="0.25">
      <c r="A3" s="377" t="s">
        <v>1244</v>
      </c>
      <c r="B3" s="377"/>
      <c r="C3" s="377"/>
      <c r="D3" s="224" t="s">
        <v>98</v>
      </c>
      <c r="E3" s="223">
        <v>4</v>
      </c>
    </row>
    <row r="4" spans="1:5" x14ac:dyDescent="0.2">
      <c r="A4" s="38" t="s">
        <v>99</v>
      </c>
      <c r="B4" s="39"/>
      <c r="C4" s="39"/>
      <c r="D4" s="39"/>
      <c r="E4" s="39"/>
    </row>
    <row r="6" spans="1:5" x14ac:dyDescent="0.2">
      <c r="A6" s="52" t="s">
        <v>434</v>
      </c>
      <c r="B6" s="52"/>
      <c r="C6" s="52"/>
      <c r="D6" s="52"/>
      <c r="E6" s="52"/>
    </row>
    <row r="7" spans="1:5" x14ac:dyDescent="0.2">
      <c r="A7" s="51" t="s">
        <v>101</v>
      </c>
      <c r="B7" s="51" t="s">
        <v>102</v>
      </c>
      <c r="C7" s="51" t="s">
        <v>103</v>
      </c>
      <c r="D7" s="51" t="s">
        <v>386</v>
      </c>
      <c r="E7" s="51"/>
    </row>
    <row r="8" spans="1:5" x14ac:dyDescent="0.2">
      <c r="A8" s="54">
        <v>4100</v>
      </c>
      <c r="B8" s="47" t="s">
        <v>433</v>
      </c>
      <c r="C8" s="270">
        <v>0</v>
      </c>
      <c r="D8" s="47"/>
      <c r="E8" s="53"/>
    </row>
    <row r="9" spans="1:5" x14ac:dyDescent="0.2">
      <c r="A9" s="54">
        <v>4110</v>
      </c>
      <c r="B9" s="47" t="s">
        <v>432</v>
      </c>
      <c r="C9" s="270">
        <v>0</v>
      </c>
      <c r="D9" s="47"/>
      <c r="E9" s="53"/>
    </row>
    <row r="10" spans="1:5" x14ac:dyDescent="0.2">
      <c r="A10" s="54">
        <v>4111</v>
      </c>
      <c r="B10" s="47" t="s">
        <v>431</v>
      </c>
      <c r="C10" s="270">
        <v>0</v>
      </c>
      <c r="D10" s="47"/>
      <c r="E10" s="53"/>
    </row>
    <row r="11" spans="1:5" x14ac:dyDescent="0.2">
      <c r="A11" s="54">
        <v>4112</v>
      </c>
      <c r="B11" s="47" t="s">
        <v>430</v>
      </c>
      <c r="C11" s="270">
        <v>0</v>
      </c>
      <c r="D11" s="47"/>
      <c r="E11" s="53"/>
    </row>
    <row r="12" spans="1:5" x14ac:dyDescent="0.2">
      <c r="A12" s="54">
        <v>4113</v>
      </c>
      <c r="B12" s="47" t="s">
        <v>429</v>
      </c>
      <c r="C12" s="270">
        <v>0</v>
      </c>
      <c r="D12" s="47"/>
      <c r="E12" s="53"/>
    </row>
    <row r="13" spans="1:5" x14ac:dyDescent="0.2">
      <c r="A13" s="54">
        <v>4114</v>
      </c>
      <c r="B13" s="47" t="s">
        <v>428</v>
      </c>
      <c r="C13" s="270">
        <v>0</v>
      </c>
      <c r="D13" s="47"/>
      <c r="E13" s="53"/>
    </row>
    <row r="14" spans="1:5" x14ac:dyDescent="0.2">
      <c r="A14" s="54">
        <v>4115</v>
      </c>
      <c r="B14" s="47" t="s">
        <v>427</v>
      </c>
      <c r="C14" s="270">
        <v>0</v>
      </c>
      <c r="D14" s="47"/>
      <c r="E14" s="53"/>
    </row>
    <row r="15" spans="1:5" x14ac:dyDescent="0.2">
      <c r="A15" s="54">
        <v>4116</v>
      </c>
      <c r="B15" s="47" t="s">
        <v>426</v>
      </c>
      <c r="C15" s="270">
        <v>0</v>
      </c>
      <c r="D15" s="47"/>
      <c r="E15" s="53"/>
    </row>
    <row r="16" spans="1:5" x14ac:dyDescent="0.2">
      <c r="A16" s="54">
        <v>4117</v>
      </c>
      <c r="B16" s="47" t="s">
        <v>425</v>
      </c>
      <c r="C16" s="270">
        <v>0</v>
      </c>
      <c r="D16" s="47"/>
      <c r="E16" s="53"/>
    </row>
    <row r="17" spans="1:5" ht="22.5" x14ac:dyDescent="0.2">
      <c r="A17" s="54">
        <v>4118</v>
      </c>
      <c r="B17" s="55" t="s">
        <v>424</v>
      </c>
      <c r="C17" s="270">
        <v>0</v>
      </c>
      <c r="D17" s="47"/>
      <c r="E17" s="53"/>
    </row>
    <row r="18" spans="1:5" x14ac:dyDescent="0.2">
      <c r="A18" s="54">
        <v>4119</v>
      </c>
      <c r="B18" s="47" t="s">
        <v>423</v>
      </c>
      <c r="C18" s="270">
        <v>0</v>
      </c>
      <c r="D18" s="47"/>
      <c r="E18" s="53"/>
    </row>
    <row r="19" spans="1:5" x14ac:dyDescent="0.2">
      <c r="A19" s="54">
        <v>4120</v>
      </c>
      <c r="B19" s="47" t="s">
        <v>422</v>
      </c>
      <c r="C19" s="270">
        <v>0</v>
      </c>
      <c r="D19" s="47"/>
      <c r="E19" s="53"/>
    </row>
    <row r="20" spans="1:5" x14ac:dyDescent="0.2">
      <c r="A20" s="54">
        <v>4121</v>
      </c>
      <c r="B20" s="47" t="s">
        <v>421</v>
      </c>
      <c r="C20" s="270">
        <v>0</v>
      </c>
      <c r="D20" s="47"/>
      <c r="E20" s="53"/>
    </row>
    <row r="21" spans="1:5" x14ac:dyDescent="0.2">
      <c r="A21" s="54">
        <v>4122</v>
      </c>
      <c r="B21" s="47" t="s">
        <v>420</v>
      </c>
      <c r="C21" s="270">
        <v>0</v>
      </c>
      <c r="D21" s="47"/>
      <c r="E21" s="53"/>
    </row>
    <row r="22" spans="1:5" x14ac:dyDescent="0.2">
      <c r="A22" s="54">
        <v>4123</v>
      </c>
      <c r="B22" s="47" t="s">
        <v>419</v>
      </c>
      <c r="C22" s="270">
        <v>0</v>
      </c>
      <c r="D22" s="47"/>
      <c r="E22" s="53"/>
    </row>
    <row r="23" spans="1:5" x14ac:dyDescent="0.2">
      <c r="A23" s="54">
        <v>4124</v>
      </c>
      <c r="B23" s="47" t="s">
        <v>418</v>
      </c>
      <c r="C23" s="270">
        <v>0</v>
      </c>
      <c r="D23" s="47"/>
      <c r="E23" s="53"/>
    </row>
    <row r="24" spans="1:5" x14ac:dyDescent="0.2">
      <c r="A24" s="54">
        <v>4129</v>
      </c>
      <c r="B24" s="47" t="s">
        <v>417</v>
      </c>
      <c r="C24" s="270">
        <v>0</v>
      </c>
      <c r="D24" s="47"/>
      <c r="E24" s="53"/>
    </row>
    <row r="25" spans="1:5" x14ac:dyDescent="0.2">
      <c r="A25" s="54">
        <v>4130</v>
      </c>
      <c r="B25" s="47" t="s">
        <v>416</v>
      </c>
      <c r="C25" s="270">
        <v>0</v>
      </c>
      <c r="D25" s="47"/>
      <c r="E25" s="53"/>
    </row>
    <row r="26" spans="1:5" x14ac:dyDescent="0.2">
      <c r="A26" s="54">
        <v>4131</v>
      </c>
      <c r="B26" s="47" t="s">
        <v>415</v>
      </c>
      <c r="C26" s="270">
        <v>0</v>
      </c>
      <c r="D26" s="47"/>
      <c r="E26" s="53"/>
    </row>
    <row r="27" spans="1:5" ht="22.5" x14ac:dyDescent="0.2">
      <c r="A27" s="54">
        <v>4132</v>
      </c>
      <c r="B27" s="55" t="s">
        <v>414</v>
      </c>
      <c r="C27" s="270">
        <v>0</v>
      </c>
      <c r="D27" s="47"/>
      <c r="E27" s="53"/>
    </row>
    <row r="28" spans="1:5" x14ac:dyDescent="0.2">
      <c r="A28" s="54">
        <v>4140</v>
      </c>
      <c r="B28" s="47" t="s">
        <v>413</v>
      </c>
      <c r="C28" s="270">
        <v>0</v>
      </c>
      <c r="D28" s="47"/>
      <c r="E28" s="53"/>
    </row>
    <row r="29" spans="1:5" x14ac:dyDescent="0.2">
      <c r="A29" s="54">
        <v>4141</v>
      </c>
      <c r="B29" s="47" t="s">
        <v>412</v>
      </c>
      <c r="C29" s="270">
        <v>0</v>
      </c>
      <c r="D29" s="47"/>
      <c r="E29" s="53"/>
    </row>
    <row r="30" spans="1:5" x14ac:dyDescent="0.2">
      <c r="A30" s="54">
        <v>4143</v>
      </c>
      <c r="B30" s="47" t="s">
        <v>411</v>
      </c>
      <c r="C30" s="270">
        <v>0</v>
      </c>
      <c r="D30" s="47"/>
      <c r="E30" s="53"/>
    </row>
    <row r="31" spans="1:5" x14ac:dyDescent="0.2">
      <c r="A31" s="54">
        <v>4144</v>
      </c>
      <c r="B31" s="47" t="s">
        <v>410</v>
      </c>
      <c r="C31" s="270">
        <v>0</v>
      </c>
      <c r="D31" s="47"/>
      <c r="E31" s="53"/>
    </row>
    <row r="32" spans="1:5" ht="22.5" x14ac:dyDescent="0.2">
      <c r="A32" s="54">
        <v>4145</v>
      </c>
      <c r="B32" s="55" t="s">
        <v>409</v>
      </c>
      <c r="C32" s="270">
        <v>0</v>
      </c>
      <c r="D32" s="47"/>
      <c r="E32" s="53"/>
    </row>
    <row r="33" spans="1:5" x14ac:dyDescent="0.2">
      <c r="A33" s="54">
        <v>4149</v>
      </c>
      <c r="B33" s="47" t="s">
        <v>408</v>
      </c>
      <c r="C33" s="270">
        <v>0</v>
      </c>
      <c r="D33" s="47"/>
      <c r="E33" s="53"/>
    </row>
    <row r="34" spans="1:5" x14ac:dyDescent="0.2">
      <c r="A34" s="54">
        <v>4150</v>
      </c>
      <c r="B34" s="47" t="s">
        <v>407</v>
      </c>
      <c r="C34" s="270">
        <v>0</v>
      </c>
      <c r="D34" s="47"/>
      <c r="E34" s="53"/>
    </row>
    <row r="35" spans="1:5" x14ac:dyDescent="0.2">
      <c r="A35" s="54">
        <v>4151</v>
      </c>
      <c r="B35" s="47" t="s">
        <v>407</v>
      </c>
      <c r="C35" s="270">
        <v>0</v>
      </c>
      <c r="D35" s="47"/>
      <c r="E35" s="53"/>
    </row>
    <row r="36" spans="1:5" ht="22.5" x14ac:dyDescent="0.2">
      <c r="A36" s="54">
        <v>4154</v>
      </c>
      <c r="B36" s="55" t="s">
        <v>406</v>
      </c>
      <c r="C36" s="270">
        <v>0</v>
      </c>
      <c r="D36" s="47"/>
      <c r="E36" s="53"/>
    </row>
    <row r="37" spans="1:5" x14ac:dyDescent="0.2">
      <c r="A37" s="54">
        <v>4160</v>
      </c>
      <c r="B37" s="47" t="s">
        <v>405</v>
      </c>
      <c r="C37" s="270">
        <v>0</v>
      </c>
      <c r="D37" s="47"/>
      <c r="E37" s="53"/>
    </row>
    <row r="38" spans="1:5" x14ac:dyDescent="0.2">
      <c r="A38" s="54">
        <v>4161</v>
      </c>
      <c r="B38" s="47" t="s">
        <v>404</v>
      </c>
      <c r="C38" s="270">
        <v>0</v>
      </c>
      <c r="D38" s="47"/>
      <c r="E38" s="53"/>
    </row>
    <row r="39" spans="1:5" x14ac:dyDescent="0.2">
      <c r="A39" s="54">
        <v>4162</v>
      </c>
      <c r="B39" s="47" t="s">
        <v>403</v>
      </c>
      <c r="C39" s="270">
        <v>0</v>
      </c>
      <c r="D39" s="47"/>
      <c r="E39" s="53"/>
    </row>
    <row r="40" spans="1:5" x14ac:dyDescent="0.2">
      <c r="A40" s="54">
        <v>4163</v>
      </c>
      <c r="B40" s="47" t="s">
        <v>402</v>
      </c>
      <c r="C40" s="270">
        <v>0</v>
      </c>
      <c r="D40" s="47"/>
      <c r="E40" s="53"/>
    </row>
    <row r="41" spans="1:5" x14ac:dyDescent="0.2">
      <c r="A41" s="54">
        <v>4164</v>
      </c>
      <c r="B41" s="47" t="s">
        <v>401</v>
      </c>
      <c r="C41" s="270">
        <v>0</v>
      </c>
      <c r="D41" s="47"/>
      <c r="E41" s="53"/>
    </row>
    <row r="42" spans="1:5" x14ac:dyDescent="0.2">
      <c r="A42" s="54">
        <v>4165</v>
      </c>
      <c r="B42" s="47" t="s">
        <v>400</v>
      </c>
      <c r="C42" s="270">
        <v>0</v>
      </c>
      <c r="D42" s="47"/>
      <c r="E42" s="53"/>
    </row>
    <row r="43" spans="1:5" ht="22.5" x14ac:dyDescent="0.2">
      <c r="A43" s="54">
        <v>4166</v>
      </c>
      <c r="B43" s="55" t="s">
        <v>399</v>
      </c>
      <c r="C43" s="270">
        <v>0</v>
      </c>
      <c r="D43" s="47"/>
      <c r="E43" s="53"/>
    </row>
    <row r="44" spans="1:5" x14ac:dyDescent="0.2">
      <c r="A44" s="54">
        <v>4168</v>
      </c>
      <c r="B44" s="47" t="s">
        <v>398</v>
      </c>
      <c r="C44" s="270">
        <v>0</v>
      </c>
      <c r="D44" s="47"/>
      <c r="E44" s="53"/>
    </row>
    <row r="45" spans="1:5" x14ac:dyDescent="0.2">
      <c r="A45" s="54">
        <v>4169</v>
      </c>
      <c r="B45" s="47" t="s">
        <v>397</v>
      </c>
      <c r="C45" s="270">
        <v>0</v>
      </c>
      <c r="D45" s="47"/>
      <c r="E45" s="53"/>
    </row>
    <row r="46" spans="1:5" x14ac:dyDescent="0.2">
      <c r="A46" s="54">
        <v>4170</v>
      </c>
      <c r="B46" s="47" t="s">
        <v>396</v>
      </c>
      <c r="C46" s="270">
        <v>0</v>
      </c>
      <c r="D46" s="47"/>
      <c r="E46" s="53"/>
    </row>
    <row r="47" spans="1:5" x14ac:dyDescent="0.2">
      <c r="A47" s="54">
        <v>4171</v>
      </c>
      <c r="B47" s="47" t="s">
        <v>395</v>
      </c>
      <c r="C47" s="270">
        <v>0</v>
      </c>
      <c r="D47" s="47"/>
      <c r="E47" s="53"/>
    </row>
    <row r="48" spans="1:5" x14ac:dyDescent="0.2">
      <c r="A48" s="54">
        <v>4172</v>
      </c>
      <c r="B48" s="47" t="s">
        <v>394</v>
      </c>
      <c r="C48" s="270">
        <v>0</v>
      </c>
      <c r="D48" s="47"/>
      <c r="E48" s="53"/>
    </row>
    <row r="49" spans="1:5" ht="22.5" x14ac:dyDescent="0.2">
      <c r="A49" s="54">
        <v>4173</v>
      </c>
      <c r="B49" s="55" t="s">
        <v>393</v>
      </c>
      <c r="C49" s="270">
        <v>0</v>
      </c>
      <c r="D49" s="47"/>
      <c r="E49" s="53"/>
    </row>
    <row r="50" spans="1:5" ht="22.5" x14ac:dyDescent="0.2">
      <c r="A50" s="54">
        <v>4174</v>
      </c>
      <c r="B50" s="55" t="s">
        <v>392</v>
      </c>
      <c r="C50" s="270">
        <v>0</v>
      </c>
      <c r="D50" s="47"/>
      <c r="E50" s="53"/>
    </row>
    <row r="51" spans="1:5" ht="22.5" x14ac:dyDescent="0.2">
      <c r="A51" s="54">
        <v>4175</v>
      </c>
      <c r="B51" s="55" t="s">
        <v>391</v>
      </c>
      <c r="C51" s="270">
        <v>0</v>
      </c>
      <c r="D51" s="47"/>
      <c r="E51" s="53"/>
    </row>
    <row r="52" spans="1:5" ht="22.5" x14ac:dyDescent="0.2">
      <c r="A52" s="54">
        <v>4176</v>
      </c>
      <c r="B52" s="55" t="s">
        <v>390</v>
      </c>
      <c r="C52" s="270">
        <v>0</v>
      </c>
      <c r="D52" s="47"/>
      <c r="E52" s="53"/>
    </row>
    <row r="53" spans="1:5" ht="22.5" x14ac:dyDescent="0.2">
      <c r="A53" s="54">
        <v>4177</v>
      </c>
      <c r="B53" s="55" t="s">
        <v>389</v>
      </c>
      <c r="C53" s="270">
        <v>0</v>
      </c>
      <c r="D53" s="47"/>
      <c r="E53" s="53"/>
    </row>
    <row r="54" spans="1:5" ht="22.5" x14ac:dyDescent="0.2">
      <c r="A54" s="54">
        <v>4178</v>
      </c>
      <c r="B54" s="55" t="s">
        <v>388</v>
      </c>
      <c r="C54" s="270">
        <v>0</v>
      </c>
      <c r="D54" s="47"/>
      <c r="E54" s="53"/>
    </row>
    <row r="55" spans="1:5" x14ac:dyDescent="0.2">
      <c r="A55" s="54"/>
      <c r="B55" s="55"/>
      <c r="C55" s="49"/>
      <c r="D55" s="47"/>
      <c r="E55" s="53"/>
    </row>
    <row r="56" spans="1:5" x14ac:dyDescent="0.2">
      <c r="A56" s="52" t="s">
        <v>387</v>
      </c>
      <c r="B56" s="52"/>
      <c r="C56" s="52"/>
      <c r="D56" s="52"/>
      <c r="E56" s="52"/>
    </row>
    <row r="57" spans="1:5" x14ac:dyDescent="0.2">
      <c r="A57" s="51" t="s">
        <v>101</v>
      </c>
      <c r="B57" s="51" t="s">
        <v>102</v>
      </c>
      <c r="C57" s="51" t="s">
        <v>103</v>
      </c>
      <c r="D57" s="51" t="s">
        <v>386</v>
      </c>
      <c r="E57" s="51"/>
    </row>
    <row r="58" spans="1:5" ht="33.75" x14ac:dyDescent="0.2">
      <c r="A58" s="54">
        <v>4200</v>
      </c>
      <c r="B58" s="55" t="s">
        <v>385</v>
      </c>
      <c r="C58" s="334">
        <f>C65</f>
        <v>2765000</v>
      </c>
      <c r="D58" s="47"/>
      <c r="E58" s="53"/>
    </row>
    <row r="59" spans="1:5" ht="22.5" x14ac:dyDescent="0.2">
      <c r="A59" s="54">
        <v>4210</v>
      </c>
      <c r="B59" s="55" t="s">
        <v>384</v>
      </c>
      <c r="C59" s="270">
        <v>0</v>
      </c>
      <c r="D59" s="47"/>
      <c r="E59" s="53"/>
    </row>
    <row r="60" spans="1:5" x14ac:dyDescent="0.2">
      <c r="A60" s="54">
        <v>4211</v>
      </c>
      <c r="B60" s="47" t="s">
        <v>294</v>
      </c>
      <c r="C60" s="270">
        <v>0</v>
      </c>
      <c r="D60" s="47"/>
      <c r="E60" s="53"/>
    </row>
    <row r="61" spans="1:5" x14ac:dyDescent="0.2">
      <c r="A61" s="54">
        <v>4212</v>
      </c>
      <c r="B61" s="47" t="s">
        <v>291</v>
      </c>
      <c r="C61" s="270">
        <v>0</v>
      </c>
      <c r="D61" s="47"/>
      <c r="E61" s="53"/>
    </row>
    <row r="62" spans="1:5" x14ac:dyDescent="0.2">
      <c r="A62" s="54">
        <v>4213</v>
      </c>
      <c r="B62" s="47" t="s">
        <v>288</v>
      </c>
      <c r="C62" s="270">
        <v>0</v>
      </c>
      <c r="D62" s="47"/>
      <c r="E62" s="53"/>
    </row>
    <row r="63" spans="1:5" x14ac:dyDescent="0.2">
      <c r="A63" s="54">
        <v>4214</v>
      </c>
      <c r="B63" s="47" t="s">
        <v>383</v>
      </c>
      <c r="C63" s="270">
        <v>0</v>
      </c>
      <c r="D63" s="47"/>
      <c r="E63" s="53"/>
    </row>
    <row r="64" spans="1:5" x14ac:dyDescent="0.2">
      <c r="A64" s="54">
        <v>4215</v>
      </c>
      <c r="B64" s="47" t="s">
        <v>382</v>
      </c>
      <c r="C64" s="270">
        <v>0</v>
      </c>
      <c r="D64" s="47"/>
      <c r="E64" s="53"/>
    </row>
    <row r="65" spans="1:5" x14ac:dyDescent="0.2">
      <c r="A65" s="54">
        <v>4220</v>
      </c>
      <c r="B65" s="47" t="s">
        <v>381</v>
      </c>
      <c r="C65" s="270">
        <v>2765000</v>
      </c>
      <c r="D65" s="47"/>
      <c r="E65" s="53"/>
    </row>
    <row r="66" spans="1:5" x14ac:dyDescent="0.2">
      <c r="A66" s="54">
        <v>4221</v>
      </c>
      <c r="B66" s="47" t="s">
        <v>380</v>
      </c>
      <c r="C66" s="270">
        <v>0</v>
      </c>
      <c r="D66" s="47"/>
      <c r="E66" s="53"/>
    </row>
    <row r="67" spans="1:5" ht="33.75" x14ac:dyDescent="0.2">
      <c r="A67" s="54">
        <v>4223</v>
      </c>
      <c r="B67" s="47" t="s">
        <v>321</v>
      </c>
      <c r="C67" s="270">
        <v>2765000</v>
      </c>
      <c r="D67" s="55" t="s">
        <v>1722</v>
      </c>
      <c r="E67" s="53"/>
    </row>
    <row r="68" spans="1:5" x14ac:dyDescent="0.2">
      <c r="A68" s="54">
        <v>4225</v>
      </c>
      <c r="B68" s="47" t="s">
        <v>313</v>
      </c>
      <c r="C68" s="270">
        <v>0</v>
      </c>
      <c r="D68" s="47"/>
      <c r="E68" s="53"/>
    </row>
    <row r="69" spans="1:5" x14ac:dyDescent="0.2">
      <c r="A69" s="54">
        <v>4227</v>
      </c>
      <c r="B69" s="47" t="s">
        <v>379</v>
      </c>
      <c r="C69" s="270">
        <v>0</v>
      </c>
      <c r="D69" s="47"/>
      <c r="E69" s="53"/>
    </row>
    <row r="70" spans="1:5" x14ac:dyDescent="0.2">
      <c r="A70" s="53"/>
      <c r="B70" s="53"/>
      <c r="C70" s="53"/>
      <c r="D70" s="53"/>
      <c r="E70" s="53"/>
    </row>
    <row r="71" spans="1:5" x14ac:dyDescent="0.2">
      <c r="A71" s="52" t="s">
        <v>378</v>
      </c>
      <c r="B71" s="52"/>
      <c r="C71" s="52"/>
      <c r="D71" s="52"/>
      <c r="E71" s="52"/>
    </row>
    <row r="72" spans="1:5" x14ac:dyDescent="0.2">
      <c r="A72" s="51" t="s">
        <v>101</v>
      </c>
      <c r="B72" s="51" t="s">
        <v>102</v>
      </c>
      <c r="C72" s="51" t="s">
        <v>103</v>
      </c>
      <c r="D72" s="51" t="s">
        <v>215</v>
      </c>
      <c r="E72" s="51" t="s">
        <v>118</v>
      </c>
    </row>
    <row r="73" spans="1:5" x14ac:dyDescent="0.2">
      <c r="A73" s="50">
        <v>4300</v>
      </c>
      <c r="B73" s="47" t="s">
        <v>377</v>
      </c>
      <c r="C73" s="270">
        <f>C75+C86</f>
        <v>156585.76</v>
      </c>
      <c r="D73" s="47"/>
      <c r="E73" s="47"/>
    </row>
    <row r="74" spans="1:5" x14ac:dyDescent="0.2">
      <c r="A74" s="50">
        <v>4310</v>
      </c>
      <c r="B74" s="47" t="s">
        <v>376</v>
      </c>
      <c r="C74" s="270">
        <v>0</v>
      </c>
      <c r="D74" s="47"/>
      <c r="E74" s="47"/>
    </row>
    <row r="75" spans="1:5" ht="22.5" x14ac:dyDescent="0.2">
      <c r="A75" s="54">
        <v>4311</v>
      </c>
      <c r="B75" s="222" t="s">
        <v>375</v>
      </c>
      <c r="C75" s="334">
        <v>156585.76</v>
      </c>
      <c r="D75" s="222" t="s">
        <v>1721</v>
      </c>
      <c r="E75" s="55" t="s">
        <v>1720</v>
      </c>
    </row>
    <row r="76" spans="1:5" x14ac:dyDescent="0.2">
      <c r="A76" s="50">
        <v>4319</v>
      </c>
      <c r="B76" s="47" t="s">
        <v>374</v>
      </c>
      <c r="C76" s="270">
        <v>0</v>
      </c>
      <c r="D76" s="47"/>
      <c r="E76" s="47"/>
    </row>
    <row r="77" spans="1:5" x14ac:dyDescent="0.2">
      <c r="A77" s="50">
        <v>4320</v>
      </c>
      <c r="B77" s="47" t="s">
        <v>373</v>
      </c>
      <c r="C77" s="270">
        <v>0</v>
      </c>
      <c r="D77" s="47"/>
      <c r="E77" s="47"/>
    </row>
    <row r="78" spans="1:5" x14ac:dyDescent="0.2">
      <c r="A78" s="50">
        <v>4321</v>
      </c>
      <c r="B78" s="47" t="s">
        <v>372</v>
      </c>
      <c r="C78" s="270">
        <v>0</v>
      </c>
      <c r="D78" s="47"/>
      <c r="E78" s="47"/>
    </row>
    <row r="79" spans="1:5" x14ac:dyDescent="0.2">
      <c r="A79" s="50">
        <v>4322</v>
      </c>
      <c r="B79" s="47" t="s">
        <v>371</v>
      </c>
      <c r="C79" s="270">
        <v>0</v>
      </c>
      <c r="D79" s="47"/>
      <c r="E79" s="47"/>
    </row>
    <row r="80" spans="1:5" x14ac:dyDescent="0.2">
      <c r="A80" s="50">
        <v>4323</v>
      </c>
      <c r="B80" s="47" t="s">
        <v>370</v>
      </c>
      <c r="C80" s="270">
        <v>0</v>
      </c>
      <c r="D80" s="47"/>
      <c r="E80" s="47"/>
    </row>
    <row r="81" spans="1:5" x14ac:dyDescent="0.2">
      <c r="A81" s="50">
        <v>4324</v>
      </c>
      <c r="B81" s="47" t="s">
        <v>369</v>
      </c>
      <c r="C81" s="270">
        <v>0</v>
      </c>
      <c r="D81" s="47"/>
      <c r="E81" s="47"/>
    </row>
    <row r="82" spans="1:5" x14ac:dyDescent="0.2">
      <c r="A82" s="50">
        <v>4325</v>
      </c>
      <c r="B82" s="47" t="s">
        <v>368</v>
      </c>
      <c r="C82" s="270">
        <v>0</v>
      </c>
      <c r="D82" s="47"/>
      <c r="E82" s="47"/>
    </row>
    <row r="83" spans="1:5" x14ac:dyDescent="0.2">
      <c r="A83" s="50">
        <v>4330</v>
      </c>
      <c r="B83" s="47" t="s">
        <v>367</v>
      </c>
      <c r="C83" s="270">
        <v>0</v>
      </c>
      <c r="D83" s="47"/>
      <c r="E83" s="47"/>
    </row>
    <row r="84" spans="1:5" x14ac:dyDescent="0.2">
      <c r="A84" s="50">
        <v>4331</v>
      </c>
      <c r="B84" s="47" t="s">
        <v>367</v>
      </c>
      <c r="C84" s="270">
        <v>0</v>
      </c>
      <c r="D84" s="47"/>
      <c r="E84" s="47"/>
    </row>
    <row r="85" spans="1:5" x14ac:dyDescent="0.2">
      <c r="A85" s="50">
        <v>4340</v>
      </c>
      <c r="B85" s="47" t="s">
        <v>366</v>
      </c>
      <c r="C85" s="270">
        <v>0</v>
      </c>
      <c r="D85" s="47"/>
      <c r="E85" s="47"/>
    </row>
    <row r="86" spans="1:5" x14ac:dyDescent="0.2">
      <c r="A86" s="50">
        <v>4341</v>
      </c>
      <c r="B86" s="47" t="s">
        <v>366</v>
      </c>
      <c r="C86" s="270">
        <v>0</v>
      </c>
      <c r="D86" s="47"/>
      <c r="E86" s="47"/>
    </row>
    <row r="87" spans="1:5" x14ac:dyDescent="0.2">
      <c r="A87" s="50">
        <v>4390</v>
      </c>
      <c r="B87" s="47" t="s">
        <v>360</v>
      </c>
      <c r="C87" s="270">
        <v>0</v>
      </c>
      <c r="D87" s="47"/>
      <c r="E87" s="47"/>
    </row>
    <row r="88" spans="1:5" x14ac:dyDescent="0.2">
      <c r="A88" s="50">
        <v>4392</v>
      </c>
      <c r="B88" s="47" t="s">
        <v>365</v>
      </c>
      <c r="C88" s="270">
        <v>0</v>
      </c>
      <c r="D88" s="47"/>
      <c r="E88" s="47"/>
    </row>
    <row r="89" spans="1:5" x14ac:dyDescent="0.2">
      <c r="A89" s="50">
        <v>4393</v>
      </c>
      <c r="B89" s="47" t="s">
        <v>364</v>
      </c>
      <c r="C89" s="270">
        <v>0</v>
      </c>
      <c r="D89" s="47"/>
      <c r="E89" s="47"/>
    </row>
    <row r="90" spans="1:5" x14ac:dyDescent="0.2">
      <c r="A90" s="50">
        <v>4394</v>
      </c>
      <c r="B90" s="47" t="s">
        <v>363</v>
      </c>
      <c r="C90" s="270">
        <v>0</v>
      </c>
      <c r="D90" s="47"/>
      <c r="E90" s="47"/>
    </row>
    <row r="91" spans="1:5" x14ac:dyDescent="0.2">
      <c r="A91" s="50">
        <v>4395</v>
      </c>
      <c r="B91" s="47" t="s">
        <v>244</v>
      </c>
      <c r="C91" s="270">
        <v>0</v>
      </c>
      <c r="D91" s="47"/>
      <c r="E91" s="47"/>
    </row>
    <row r="92" spans="1:5" x14ac:dyDescent="0.2">
      <c r="A92" s="50">
        <v>4396</v>
      </c>
      <c r="B92" s="47" t="s">
        <v>362</v>
      </c>
      <c r="C92" s="270">
        <v>0</v>
      </c>
      <c r="D92" s="47"/>
      <c r="E92" s="47"/>
    </row>
    <row r="93" spans="1:5" x14ac:dyDescent="0.2">
      <c r="A93" s="50">
        <v>4397</v>
      </c>
      <c r="B93" s="47" t="s">
        <v>361</v>
      </c>
      <c r="C93" s="270">
        <v>0</v>
      </c>
      <c r="D93" s="47"/>
      <c r="E93" s="47"/>
    </row>
    <row r="94" spans="1:5" x14ac:dyDescent="0.2">
      <c r="A94" s="50">
        <v>4399</v>
      </c>
      <c r="B94" s="47" t="s">
        <v>360</v>
      </c>
      <c r="C94" s="270">
        <v>0</v>
      </c>
      <c r="D94" s="47"/>
      <c r="E94" s="47"/>
    </row>
    <row r="95" spans="1:5" x14ac:dyDescent="0.2">
      <c r="A95" s="53"/>
      <c r="B95" s="53"/>
      <c r="C95" s="53"/>
      <c r="D95" s="53"/>
      <c r="E95" s="53"/>
    </row>
    <row r="96" spans="1:5" x14ac:dyDescent="0.2">
      <c r="A96" s="52" t="s">
        <v>359</v>
      </c>
      <c r="B96" s="52"/>
      <c r="C96" s="52"/>
      <c r="D96" s="52"/>
      <c r="E96" s="52"/>
    </row>
    <row r="97" spans="1:5" x14ac:dyDescent="0.2">
      <c r="A97" s="51" t="s">
        <v>101</v>
      </c>
      <c r="B97" s="51" t="s">
        <v>102</v>
      </c>
      <c r="C97" s="51" t="s">
        <v>103</v>
      </c>
      <c r="D97" s="51" t="s">
        <v>358</v>
      </c>
      <c r="E97" s="51" t="s">
        <v>118</v>
      </c>
    </row>
    <row r="98" spans="1:5" x14ac:dyDescent="0.2">
      <c r="A98" s="50">
        <v>5000</v>
      </c>
      <c r="B98" s="47" t="s">
        <v>357</v>
      </c>
      <c r="C98" s="270">
        <v>5868838.0300000003</v>
      </c>
      <c r="D98" s="48">
        <v>1</v>
      </c>
      <c r="E98" s="47"/>
    </row>
    <row r="99" spans="1:5" x14ac:dyDescent="0.2">
      <c r="A99" s="50">
        <v>5100</v>
      </c>
      <c r="B99" s="47" t="s">
        <v>356</v>
      </c>
      <c r="C99" s="270">
        <v>5853855.5999999996</v>
      </c>
      <c r="D99" s="48">
        <v>1</v>
      </c>
      <c r="E99" s="47"/>
    </row>
    <row r="100" spans="1:5" x14ac:dyDescent="0.2">
      <c r="A100" s="50">
        <v>5110</v>
      </c>
      <c r="B100" s="47" t="s">
        <v>355</v>
      </c>
      <c r="C100" s="270">
        <v>358630.36</v>
      </c>
      <c r="D100" s="48">
        <v>6.1263957382208065E-2</v>
      </c>
      <c r="E100" s="47"/>
    </row>
    <row r="101" spans="1:5" x14ac:dyDescent="0.2">
      <c r="A101" s="50">
        <v>5111</v>
      </c>
      <c r="B101" s="47" t="s">
        <v>354</v>
      </c>
      <c r="C101" s="270">
        <v>132068.79</v>
      </c>
      <c r="D101" s="48">
        <v>2.2560992109200647E-2</v>
      </c>
    </row>
    <row r="102" spans="1:5" x14ac:dyDescent="0.2">
      <c r="A102" s="50">
        <v>5112</v>
      </c>
      <c r="B102" s="47" t="s">
        <v>353</v>
      </c>
      <c r="C102" s="270">
        <v>0</v>
      </c>
      <c r="D102" s="48">
        <v>0</v>
      </c>
    </row>
    <row r="103" spans="1:5" x14ac:dyDescent="0.2">
      <c r="A103" s="50">
        <v>5113</v>
      </c>
      <c r="B103" s="47" t="s">
        <v>352</v>
      </c>
      <c r="C103" s="270">
        <v>92243.41</v>
      </c>
      <c r="D103" s="48">
        <v>1.5757718724732465E-2</v>
      </c>
    </row>
    <row r="104" spans="1:5" x14ac:dyDescent="0.2">
      <c r="A104" s="50">
        <v>5114</v>
      </c>
      <c r="B104" s="47" t="s">
        <v>351</v>
      </c>
      <c r="C104" s="270">
        <v>24142.78</v>
      </c>
      <c r="D104" s="48">
        <v>4.1242527403648286E-3</v>
      </c>
    </row>
    <row r="105" spans="1:5" x14ac:dyDescent="0.2">
      <c r="A105" s="50">
        <v>5115</v>
      </c>
      <c r="B105" s="47" t="s">
        <v>350</v>
      </c>
      <c r="C105" s="270">
        <v>110175.38</v>
      </c>
      <c r="D105" s="48">
        <v>1.8820993807910125E-2</v>
      </c>
    </row>
    <row r="106" spans="1:5" x14ac:dyDescent="0.2">
      <c r="A106" s="50">
        <v>5116</v>
      </c>
      <c r="B106" s="47" t="s">
        <v>349</v>
      </c>
      <c r="C106" s="270">
        <v>0</v>
      </c>
      <c r="D106" s="48">
        <v>0</v>
      </c>
      <c r="E106" s="219"/>
    </row>
    <row r="107" spans="1:5" x14ac:dyDescent="0.2">
      <c r="A107" s="50">
        <v>5120</v>
      </c>
      <c r="B107" s="47" t="s">
        <v>348</v>
      </c>
      <c r="C107" s="270">
        <v>482.9</v>
      </c>
      <c r="D107" s="48">
        <v>8.2492639551956149E-5</v>
      </c>
      <c r="E107" s="219"/>
    </row>
    <row r="108" spans="1:5" x14ac:dyDescent="0.2">
      <c r="A108" s="50">
        <v>5121</v>
      </c>
      <c r="B108" s="47" t="s">
        <v>347</v>
      </c>
      <c r="C108" s="270">
        <v>482.9</v>
      </c>
      <c r="D108" s="48">
        <v>8.2492639551956149E-5</v>
      </c>
      <c r="E108" s="219"/>
    </row>
    <row r="109" spans="1:5" x14ac:dyDescent="0.2">
      <c r="A109" s="50">
        <v>5122</v>
      </c>
      <c r="B109" s="47" t="s">
        <v>346</v>
      </c>
      <c r="C109" s="270">
        <v>0</v>
      </c>
      <c r="D109" s="48">
        <v>0</v>
      </c>
      <c r="E109" s="219"/>
    </row>
    <row r="110" spans="1:5" x14ac:dyDescent="0.2">
      <c r="A110" s="50">
        <v>5123</v>
      </c>
      <c r="B110" s="47" t="s">
        <v>345</v>
      </c>
      <c r="C110" s="270">
        <v>0</v>
      </c>
      <c r="D110" s="48">
        <v>0</v>
      </c>
      <c r="E110" s="219"/>
    </row>
    <row r="111" spans="1:5" x14ac:dyDescent="0.2">
      <c r="A111" s="50">
        <v>5124</v>
      </c>
      <c r="B111" s="47" t="s">
        <v>344</v>
      </c>
      <c r="C111" s="270">
        <v>0</v>
      </c>
      <c r="D111" s="48">
        <v>0</v>
      </c>
      <c r="E111" s="219"/>
    </row>
    <row r="112" spans="1:5" x14ac:dyDescent="0.2">
      <c r="A112" s="50">
        <v>5125</v>
      </c>
      <c r="B112" s="47" t="s">
        <v>343</v>
      </c>
      <c r="C112" s="270">
        <v>0</v>
      </c>
      <c r="D112" s="48">
        <v>0</v>
      </c>
      <c r="E112" s="219"/>
    </row>
    <row r="113" spans="1:5" x14ac:dyDescent="0.2">
      <c r="A113" s="50">
        <v>5126</v>
      </c>
      <c r="B113" s="47" t="s">
        <v>342</v>
      </c>
      <c r="C113" s="270">
        <v>0</v>
      </c>
      <c r="D113" s="48">
        <v>0</v>
      </c>
      <c r="E113" s="219"/>
    </row>
    <row r="114" spans="1:5" x14ac:dyDescent="0.2">
      <c r="A114" s="50">
        <v>5127</v>
      </c>
      <c r="B114" s="47" t="s">
        <v>341</v>
      </c>
      <c r="C114" s="270">
        <v>0</v>
      </c>
      <c r="D114" s="48">
        <v>0</v>
      </c>
      <c r="E114" s="219"/>
    </row>
    <row r="115" spans="1:5" x14ac:dyDescent="0.2">
      <c r="A115" s="50">
        <v>5128</v>
      </c>
      <c r="B115" s="47" t="s">
        <v>340</v>
      </c>
      <c r="C115" s="270">
        <v>0</v>
      </c>
      <c r="D115" s="48">
        <v>0</v>
      </c>
      <c r="E115" s="219"/>
    </row>
    <row r="116" spans="1:5" x14ac:dyDescent="0.2">
      <c r="A116" s="50">
        <v>5129</v>
      </c>
      <c r="B116" s="47" t="s">
        <v>339</v>
      </c>
      <c r="C116" s="270">
        <v>0</v>
      </c>
      <c r="D116" s="48">
        <v>0</v>
      </c>
      <c r="E116" s="219"/>
    </row>
    <row r="117" spans="1:5" x14ac:dyDescent="0.2">
      <c r="A117" s="50">
        <v>5130</v>
      </c>
      <c r="B117" s="47" t="s">
        <v>338</v>
      </c>
      <c r="C117" s="270">
        <v>5494742.3399999999</v>
      </c>
      <c r="D117" s="48">
        <v>0.93865354997824002</v>
      </c>
      <c r="E117" s="219"/>
    </row>
    <row r="118" spans="1:5" x14ac:dyDescent="0.2">
      <c r="A118" s="50">
        <v>5131</v>
      </c>
      <c r="B118" s="47" t="s">
        <v>337</v>
      </c>
      <c r="C118" s="270">
        <v>15368</v>
      </c>
      <c r="D118" s="48">
        <v>2.6252782866731461E-3</v>
      </c>
      <c r="E118" s="219"/>
    </row>
    <row r="119" spans="1:5" x14ac:dyDescent="0.2">
      <c r="A119" s="50">
        <v>5132</v>
      </c>
      <c r="B119" s="47" t="s">
        <v>336</v>
      </c>
      <c r="C119" s="270">
        <v>0</v>
      </c>
      <c r="D119" s="48">
        <v>0</v>
      </c>
      <c r="E119" s="219"/>
    </row>
    <row r="120" spans="1:5" ht="33.75" x14ac:dyDescent="0.2">
      <c r="A120" s="50">
        <v>5133</v>
      </c>
      <c r="B120" s="47" t="s">
        <v>335</v>
      </c>
      <c r="C120" s="270">
        <v>909813.98</v>
      </c>
      <c r="D120" s="48">
        <v>0.15542132265783939</v>
      </c>
      <c r="E120" s="221" t="s">
        <v>1719</v>
      </c>
    </row>
    <row r="121" spans="1:5" x14ac:dyDescent="0.2">
      <c r="A121" s="50">
        <v>5134</v>
      </c>
      <c r="B121" s="47" t="s">
        <v>334</v>
      </c>
      <c r="C121" s="270">
        <v>194617.24</v>
      </c>
      <c r="D121" s="48">
        <v>3.3245992606992222E-2</v>
      </c>
      <c r="E121" s="219"/>
    </row>
    <row r="122" spans="1:5" x14ac:dyDescent="0.2">
      <c r="A122" s="50">
        <v>5135</v>
      </c>
      <c r="B122" s="47" t="s">
        <v>333</v>
      </c>
      <c r="C122" s="270">
        <v>0</v>
      </c>
      <c r="D122" s="48">
        <v>0</v>
      </c>
      <c r="E122" s="219"/>
    </row>
    <row r="123" spans="1:5" x14ac:dyDescent="0.2">
      <c r="A123" s="50">
        <v>5136</v>
      </c>
      <c r="B123" s="47" t="s">
        <v>332</v>
      </c>
      <c r="C123" s="270">
        <v>0</v>
      </c>
      <c r="D123" s="48">
        <v>0</v>
      </c>
      <c r="E123" s="219"/>
    </row>
    <row r="124" spans="1:5" x14ac:dyDescent="0.2">
      <c r="A124" s="50">
        <v>5137</v>
      </c>
      <c r="B124" s="47" t="s">
        <v>331</v>
      </c>
      <c r="C124" s="270">
        <v>696</v>
      </c>
      <c r="D124" s="48">
        <v>1.1889599736624868E-4</v>
      </c>
      <c r="E124" s="219"/>
    </row>
    <row r="125" spans="1:5" x14ac:dyDescent="0.2">
      <c r="A125" s="50">
        <v>5138</v>
      </c>
      <c r="B125" s="47" t="s">
        <v>330</v>
      </c>
      <c r="C125" s="270">
        <v>474</v>
      </c>
      <c r="D125" s="48">
        <v>8.0972274068393492E-5</v>
      </c>
      <c r="E125" s="219"/>
    </row>
    <row r="126" spans="1:5" ht="22.5" x14ac:dyDescent="0.2">
      <c r="A126" s="50">
        <v>5139</v>
      </c>
      <c r="B126" s="47" t="s">
        <v>329</v>
      </c>
      <c r="C126" s="270">
        <v>4373773.12</v>
      </c>
      <c r="D126" s="48">
        <v>0.74716108815530069</v>
      </c>
      <c r="E126" s="221" t="s">
        <v>1718</v>
      </c>
    </row>
    <row r="127" spans="1:5" x14ac:dyDescent="0.2">
      <c r="A127" s="50">
        <v>5200</v>
      </c>
      <c r="B127" s="47" t="s">
        <v>328</v>
      </c>
      <c r="C127" s="270">
        <v>0</v>
      </c>
      <c r="D127" s="48">
        <v>0</v>
      </c>
      <c r="E127" s="219"/>
    </row>
    <row r="128" spans="1:5" x14ac:dyDescent="0.2">
      <c r="A128" s="50">
        <v>5210</v>
      </c>
      <c r="B128" s="47" t="s">
        <v>327</v>
      </c>
      <c r="C128" s="270">
        <v>0</v>
      </c>
      <c r="D128" s="48">
        <v>0</v>
      </c>
      <c r="E128" s="219"/>
    </row>
    <row r="129" spans="1:5" x14ac:dyDescent="0.2">
      <c r="A129" s="50">
        <v>5211</v>
      </c>
      <c r="B129" s="47" t="s">
        <v>326</v>
      </c>
      <c r="C129" s="270">
        <v>0</v>
      </c>
      <c r="D129" s="48">
        <v>0</v>
      </c>
      <c r="E129" s="219"/>
    </row>
    <row r="130" spans="1:5" x14ac:dyDescent="0.2">
      <c r="A130" s="50">
        <v>5212</v>
      </c>
      <c r="B130" s="47" t="s">
        <v>325</v>
      </c>
      <c r="C130" s="270">
        <v>0</v>
      </c>
      <c r="D130" s="48">
        <v>0</v>
      </c>
      <c r="E130" s="219"/>
    </row>
    <row r="131" spans="1:5" x14ac:dyDescent="0.2">
      <c r="A131" s="50">
        <v>5220</v>
      </c>
      <c r="B131" s="47" t="s">
        <v>324</v>
      </c>
      <c r="C131" s="270">
        <v>0</v>
      </c>
      <c r="D131" s="48">
        <v>0</v>
      </c>
      <c r="E131" s="219"/>
    </row>
    <row r="132" spans="1:5" x14ac:dyDescent="0.2">
      <c r="A132" s="50">
        <v>5221</v>
      </c>
      <c r="B132" s="47" t="s">
        <v>323</v>
      </c>
      <c r="C132" s="270">
        <v>0</v>
      </c>
      <c r="D132" s="48">
        <v>0</v>
      </c>
      <c r="E132" s="219"/>
    </row>
    <row r="133" spans="1:5" x14ac:dyDescent="0.2">
      <c r="A133" s="50">
        <v>5222</v>
      </c>
      <c r="B133" s="47" t="s">
        <v>322</v>
      </c>
      <c r="C133" s="270">
        <v>0</v>
      </c>
      <c r="D133" s="48">
        <v>0</v>
      </c>
      <c r="E133" s="219"/>
    </row>
    <row r="134" spans="1:5" x14ac:dyDescent="0.2">
      <c r="A134" s="50">
        <v>5230</v>
      </c>
      <c r="B134" s="47" t="s">
        <v>321</v>
      </c>
      <c r="C134" s="270">
        <v>0</v>
      </c>
      <c r="D134" s="48">
        <v>0</v>
      </c>
      <c r="E134" s="219"/>
    </row>
    <row r="135" spans="1:5" x14ac:dyDescent="0.2">
      <c r="A135" s="50">
        <v>5231</v>
      </c>
      <c r="B135" s="47" t="s">
        <v>320</v>
      </c>
      <c r="C135" s="270">
        <v>0</v>
      </c>
      <c r="D135" s="48">
        <v>0</v>
      </c>
      <c r="E135" s="219"/>
    </row>
    <row r="136" spans="1:5" x14ac:dyDescent="0.2">
      <c r="A136" s="50">
        <v>5232</v>
      </c>
      <c r="B136" s="47" t="s">
        <v>319</v>
      </c>
      <c r="C136" s="270">
        <v>0</v>
      </c>
      <c r="D136" s="48">
        <v>0</v>
      </c>
      <c r="E136" s="219"/>
    </row>
    <row r="137" spans="1:5" x14ac:dyDescent="0.2">
      <c r="A137" s="50">
        <v>5240</v>
      </c>
      <c r="B137" s="47" t="s">
        <v>318</v>
      </c>
      <c r="C137" s="270">
        <v>0</v>
      </c>
      <c r="D137" s="48">
        <v>0</v>
      </c>
      <c r="E137" s="219"/>
    </row>
    <row r="138" spans="1:5" x14ac:dyDescent="0.2">
      <c r="A138" s="50">
        <v>5241</v>
      </c>
      <c r="B138" s="47" t="s">
        <v>317</v>
      </c>
      <c r="C138" s="270">
        <v>0</v>
      </c>
      <c r="D138" s="48">
        <v>0</v>
      </c>
      <c r="E138" s="219"/>
    </row>
    <row r="139" spans="1:5" x14ac:dyDescent="0.2">
      <c r="A139" s="50">
        <v>5242</v>
      </c>
      <c r="B139" s="47" t="s">
        <v>316</v>
      </c>
      <c r="C139" s="270">
        <v>0</v>
      </c>
      <c r="D139" s="48">
        <v>0</v>
      </c>
      <c r="E139" s="219"/>
    </row>
    <row r="140" spans="1:5" x14ac:dyDescent="0.2">
      <c r="A140" s="50">
        <v>5243</v>
      </c>
      <c r="B140" s="47" t="s">
        <v>315</v>
      </c>
      <c r="C140" s="270">
        <v>0</v>
      </c>
      <c r="D140" s="48">
        <v>0</v>
      </c>
      <c r="E140" s="219"/>
    </row>
    <row r="141" spans="1:5" x14ac:dyDescent="0.2">
      <c r="A141" s="50">
        <v>5244</v>
      </c>
      <c r="B141" s="47" t="s">
        <v>314</v>
      </c>
      <c r="C141" s="270">
        <v>0</v>
      </c>
      <c r="D141" s="48">
        <v>0</v>
      </c>
      <c r="E141" s="219"/>
    </row>
    <row r="142" spans="1:5" x14ac:dyDescent="0.2">
      <c r="A142" s="50">
        <v>5250</v>
      </c>
      <c r="B142" s="47" t="s">
        <v>313</v>
      </c>
      <c r="C142" s="270">
        <v>0</v>
      </c>
      <c r="D142" s="48">
        <v>0</v>
      </c>
      <c r="E142" s="219"/>
    </row>
    <row r="143" spans="1:5" x14ac:dyDescent="0.2">
      <c r="A143" s="50">
        <v>5251</v>
      </c>
      <c r="B143" s="47" t="s">
        <v>312</v>
      </c>
      <c r="C143" s="270">
        <v>0</v>
      </c>
      <c r="D143" s="48">
        <v>0</v>
      </c>
      <c r="E143" s="219"/>
    </row>
    <row r="144" spans="1:5" x14ac:dyDescent="0.2">
      <c r="A144" s="50">
        <v>5252</v>
      </c>
      <c r="B144" s="47" t="s">
        <v>311</v>
      </c>
      <c r="C144" s="270">
        <v>0</v>
      </c>
      <c r="D144" s="48">
        <v>0</v>
      </c>
      <c r="E144" s="219"/>
    </row>
    <row r="145" spans="1:5" x14ac:dyDescent="0.2">
      <c r="A145" s="50">
        <v>5259</v>
      </c>
      <c r="B145" s="47" t="s">
        <v>310</v>
      </c>
      <c r="C145" s="270">
        <v>0</v>
      </c>
      <c r="D145" s="48">
        <v>0</v>
      </c>
      <c r="E145" s="219"/>
    </row>
    <row r="146" spans="1:5" x14ac:dyDescent="0.2">
      <c r="A146" s="50">
        <v>5260</v>
      </c>
      <c r="B146" s="47" t="s">
        <v>309</v>
      </c>
      <c r="C146" s="270">
        <v>0</v>
      </c>
      <c r="D146" s="48">
        <v>0</v>
      </c>
      <c r="E146" s="219"/>
    </row>
    <row r="147" spans="1:5" x14ac:dyDescent="0.2">
      <c r="A147" s="50">
        <v>5261</v>
      </c>
      <c r="B147" s="47" t="s">
        <v>308</v>
      </c>
      <c r="C147" s="270">
        <v>0</v>
      </c>
      <c r="D147" s="48">
        <v>0</v>
      </c>
      <c r="E147" s="219"/>
    </row>
    <row r="148" spans="1:5" x14ac:dyDescent="0.2">
      <c r="A148" s="50">
        <v>5262</v>
      </c>
      <c r="B148" s="47" t="s">
        <v>307</v>
      </c>
      <c r="C148" s="270">
        <v>0</v>
      </c>
      <c r="D148" s="48">
        <v>0</v>
      </c>
      <c r="E148" s="219"/>
    </row>
    <row r="149" spans="1:5" x14ac:dyDescent="0.2">
      <c r="A149" s="50">
        <v>5270</v>
      </c>
      <c r="B149" s="47" t="s">
        <v>306</v>
      </c>
      <c r="C149" s="270">
        <v>0</v>
      </c>
      <c r="D149" s="48">
        <v>0</v>
      </c>
      <c r="E149" s="219"/>
    </row>
    <row r="150" spans="1:5" x14ac:dyDescent="0.2">
      <c r="A150" s="50">
        <v>5271</v>
      </c>
      <c r="B150" s="47" t="s">
        <v>305</v>
      </c>
      <c r="C150" s="270">
        <v>0</v>
      </c>
      <c r="D150" s="48">
        <v>0</v>
      </c>
      <c r="E150" s="219"/>
    </row>
    <row r="151" spans="1:5" x14ac:dyDescent="0.2">
      <c r="A151" s="50">
        <v>5280</v>
      </c>
      <c r="B151" s="47" t="s">
        <v>304</v>
      </c>
      <c r="C151" s="270">
        <v>0</v>
      </c>
      <c r="D151" s="48">
        <v>0</v>
      </c>
      <c r="E151" s="219"/>
    </row>
    <row r="152" spans="1:5" x14ac:dyDescent="0.2">
      <c r="A152" s="50">
        <v>5281</v>
      </c>
      <c r="B152" s="47" t="s">
        <v>303</v>
      </c>
      <c r="C152" s="270">
        <v>0</v>
      </c>
      <c r="D152" s="48">
        <v>0</v>
      </c>
      <c r="E152" s="219"/>
    </row>
    <row r="153" spans="1:5" x14ac:dyDescent="0.2">
      <c r="A153" s="50">
        <v>5282</v>
      </c>
      <c r="B153" s="47" t="s">
        <v>302</v>
      </c>
      <c r="C153" s="270">
        <v>0</v>
      </c>
      <c r="D153" s="48">
        <v>0</v>
      </c>
      <c r="E153" s="219"/>
    </row>
    <row r="154" spans="1:5" x14ac:dyDescent="0.2">
      <c r="A154" s="50">
        <v>5283</v>
      </c>
      <c r="B154" s="47" t="s">
        <v>301</v>
      </c>
      <c r="C154" s="270">
        <v>0</v>
      </c>
      <c r="D154" s="48">
        <v>0</v>
      </c>
      <c r="E154" s="219"/>
    </row>
    <row r="155" spans="1:5" x14ac:dyDescent="0.2">
      <c r="A155" s="50">
        <v>5284</v>
      </c>
      <c r="B155" s="47" t="s">
        <v>300</v>
      </c>
      <c r="C155" s="270">
        <v>0</v>
      </c>
      <c r="D155" s="48">
        <v>0</v>
      </c>
      <c r="E155" s="219"/>
    </row>
    <row r="156" spans="1:5" x14ac:dyDescent="0.2">
      <c r="A156" s="50">
        <v>5285</v>
      </c>
      <c r="B156" s="47" t="s">
        <v>299</v>
      </c>
      <c r="C156" s="270">
        <v>0</v>
      </c>
      <c r="D156" s="48">
        <v>0</v>
      </c>
      <c r="E156" s="219"/>
    </row>
    <row r="157" spans="1:5" x14ac:dyDescent="0.2">
      <c r="A157" s="50">
        <v>5290</v>
      </c>
      <c r="B157" s="47" t="s">
        <v>298</v>
      </c>
      <c r="C157" s="270">
        <v>0</v>
      </c>
      <c r="D157" s="48">
        <v>0</v>
      </c>
      <c r="E157" s="219"/>
    </row>
    <row r="158" spans="1:5" x14ac:dyDescent="0.2">
      <c r="A158" s="50">
        <v>5291</v>
      </c>
      <c r="B158" s="47" t="s">
        <v>297</v>
      </c>
      <c r="C158" s="270">
        <v>0</v>
      </c>
      <c r="D158" s="48">
        <v>0</v>
      </c>
      <c r="E158" s="219"/>
    </row>
    <row r="159" spans="1:5" x14ac:dyDescent="0.2">
      <c r="A159" s="50">
        <v>5292</v>
      </c>
      <c r="B159" s="47" t="s">
        <v>296</v>
      </c>
      <c r="C159" s="270">
        <v>0</v>
      </c>
      <c r="D159" s="48">
        <v>0</v>
      </c>
      <c r="E159" s="219"/>
    </row>
    <row r="160" spans="1:5" x14ac:dyDescent="0.2">
      <c r="A160" s="50">
        <v>5300</v>
      </c>
      <c r="B160" s="47" t="s">
        <v>295</v>
      </c>
      <c r="C160" s="270">
        <v>0</v>
      </c>
      <c r="D160" s="48">
        <v>0</v>
      </c>
      <c r="E160" s="219"/>
    </row>
    <row r="161" spans="1:5" x14ac:dyDescent="0.2">
      <c r="A161" s="50">
        <v>5310</v>
      </c>
      <c r="B161" s="47" t="s">
        <v>294</v>
      </c>
      <c r="C161" s="270">
        <v>0</v>
      </c>
      <c r="D161" s="48">
        <v>0</v>
      </c>
      <c r="E161" s="219"/>
    </row>
    <row r="162" spans="1:5" x14ac:dyDescent="0.2">
      <c r="A162" s="50">
        <v>5311</v>
      </c>
      <c r="B162" s="47" t="s">
        <v>293</v>
      </c>
      <c r="C162" s="270">
        <v>0</v>
      </c>
      <c r="D162" s="48">
        <v>0</v>
      </c>
      <c r="E162" s="219"/>
    </row>
    <row r="163" spans="1:5" x14ac:dyDescent="0.2">
      <c r="A163" s="50">
        <v>5312</v>
      </c>
      <c r="B163" s="47" t="s">
        <v>292</v>
      </c>
      <c r="C163" s="270">
        <v>0</v>
      </c>
      <c r="D163" s="48">
        <v>0</v>
      </c>
      <c r="E163" s="219"/>
    </row>
    <row r="164" spans="1:5" x14ac:dyDescent="0.2">
      <c r="A164" s="50">
        <v>5320</v>
      </c>
      <c r="B164" s="47" t="s">
        <v>291</v>
      </c>
      <c r="C164" s="270">
        <v>0</v>
      </c>
      <c r="D164" s="48">
        <v>0</v>
      </c>
      <c r="E164" s="219"/>
    </row>
    <row r="165" spans="1:5" x14ac:dyDescent="0.2">
      <c r="A165" s="50">
        <v>5321</v>
      </c>
      <c r="B165" s="47" t="s">
        <v>290</v>
      </c>
      <c r="C165" s="270">
        <v>0</v>
      </c>
      <c r="D165" s="48">
        <v>0</v>
      </c>
      <c r="E165" s="219"/>
    </row>
    <row r="166" spans="1:5" x14ac:dyDescent="0.2">
      <c r="A166" s="50">
        <v>5322</v>
      </c>
      <c r="B166" s="47" t="s">
        <v>289</v>
      </c>
      <c r="C166" s="270">
        <v>0</v>
      </c>
      <c r="D166" s="48">
        <v>0</v>
      </c>
      <c r="E166" s="219"/>
    </row>
    <row r="167" spans="1:5" x14ac:dyDescent="0.2">
      <c r="A167" s="50">
        <v>5330</v>
      </c>
      <c r="B167" s="47" t="s">
        <v>288</v>
      </c>
      <c r="C167" s="270">
        <v>0</v>
      </c>
      <c r="D167" s="48">
        <v>0</v>
      </c>
      <c r="E167" s="219"/>
    </row>
    <row r="168" spans="1:5" x14ac:dyDescent="0.2">
      <c r="A168" s="50">
        <v>5331</v>
      </c>
      <c r="B168" s="47" t="s">
        <v>287</v>
      </c>
      <c r="C168" s="270">
        <v>0</v>
      </c>
      <c r="D168" s="48">
        <v>0</v>
      </c>
      <c r="E168" s="219"/>
    </row>
    <row r="169" spans="1:5" x14ac:dyDescent="0.2">
      <c r="A169" s="50">
        <v>5332</v>
      </c>
      <c r="B169" s="47" t="s">
        <v>286</v>
      </c>
      <c r="C169" s="270">
        <v>0</v>
      </c>
      <c r="D169" s="48">
        <v>0</v>
      </c>
      <c r="E169" s="219"/>
    </row>
    <row r="170" spans="1:5" x14ac:dyDescent="0.2">
      <c r="A170" s="50">
        <v>5400</v>
      </c>
      <c r="B170" s="47" t="s">
        <v>285</v>
      </c>
      <c r="C170" s="270">
        <v>0</v>
      </c>
      <c r="D170" s="48">
        <v>0</v>
      </c>
      <c r="E170" s="219"/>
    </row>
    <row r="171" spans="1:5" x14ac:dyDescent="0.2">
      <c r="A171" s="50">
        <v>5410</v>
      </c>
      <c r="B171" s="47" t="s">
        <v>284</v>
      </c>
      <c r="C171" s="270">
        <v>0</v>
      </c>
      <c r="D171" s="48">
        <v>0</v>
      </c>
      <c r="E171" s="219"/>
    </row>
    <row r="172" spans="1:5" x14ac:dyDescent="0.2">
      <c r="A172" s="50">
        <v>5411</v>
      </c>
      <c r="B172" s="47" t="s">
        <v>283</v>
      </c>
      <c r="C172" s="270">
        <v>0</v>
      </c>
      <c r="D172" s="48">
        <v>0</v>
      </c>
      <c r="E172" s="219"/>
    </row>
    <row r="173" spans="1:5" x14ac:dyDescent="0.2">
      <c r="A173" s="50">
        <v>5412</v>
      </c>
      <c r="B173" s="47" t="s">
        <v>282</v>
      </c>
      <c r="C173" s="270">
        <v>0</v>
      </c>
      <c r="D173" s="48">
        <v>0</v>
      </c>
      <c r="E173" s="219"/>
    </row>
    <row r="174" spans="1:5" x14ac:dyDescent="0.2">
      <c r="A174" s="50">
        <v>5420</v>
      </c>
      <c r="B174" s="47" t="s">
        <v>281</v>
      </c>
      <c r="C174" s="270">
        <v>0</v>
      </c>
      <c r="D174" s="48">
        <v>0</v>
      </c>
      <c r="E174" s="219"/>
    </row>
    <row r="175" spans="1:5" x14ac:dyDescent="0.2">
      <c r="A175" s="50">
        <v>5421</v>
      </c>
      <c r="B175" s="47" t="s">
        <v>280</v>
      </c>
      <c r="C175" s="270">
        <v>0</v>
      </c>
      <c r="D175" s="48">
        <v>0</v>
      </c>
      <c r="E175" s="219"/>
    </row>
    <row r="176" spans="1:5" x14ac:dyDescent="0.2">
      <c r="A176" s="50">
        <v>5422</v>
      </c>
      <c r="B176" s="47" t="s">
        <v>279</v>
      </c>
      <c r="C176" s="270">
        <v>0</v>
      </c>
      <c r="D176" s="48">
        <v>0</v>
      </c>
      <c r="E176" s="219"/>
    </row>
    <row r="177" spans="1:5" x14ac:dyDescent="0.2">
      <c r="A177" s="50">
        <v>5430</v>
      </c>
      <c r="B177" s="47" t="s">
        <v>278</v>
      </c>
      <c r="C177" s="270">
        <v>0</v>
      </c>
      <c r="D177" s="48">
        <v>0</v>
      </c>
      <c r="E177" s="219"/>
    </row>
    <row r="178" spans="1:5" x14ac:dyDescent="0.2">
      <c r="A178" s="50">
        <v>5431</v>
      </c>
      <c r="B178" s="47" t="s">
        <v>277</v>
      </c>
      <c r="C178" s="270">
        <v>0</v>
      </c>
      <c r="D178" s="48">
        <v>0</v>
      </c>
      <c r="E178" s="219"/>
    </row>
    <row r="179" spans="1:5" x14ac:dyDescent="0.2">
      <c r="A179" s="50">
        <v>5432</v>
      </c>
      <c r="B179" s="47" t="s">
        <v>276</v>
      </c>
      <c r="C179" s="270">
        <v>0</v>
      </c>
      <c r="D179" s="48">
        <v>0</v>
      </c>
      <c r="E179" s="219"/>
    </row>
    <row r="180" spans="1:5" x14ac:dyDescent="0.2">
      <c r="A180" s="50">
        <v>5440</v>
      </c>
      <c r="B180" s="47" t="s">
        <v>275</v>
      </c>
      <c r="C180" s="270">
        <v>0</v>
      </c>
      <c r="D180" s="48">
        <v>0</v>
      </c>
      <c r="E180" s="219"/>
    </row>
    <row r="181" spans="1:5" x14ac:dyDescent="0.2">
      <c r="A181" s="50">
        <v>5441</v>
      </c>
      <c r="B181" s="47" t="s">
        <v>275</v>
      </c>
      <c r="C181" s="270">
        <v>0</v>
      </c>
      <c r="D181" s="48">
        <v>0</v>
      </c>
      <c r="E181" s="219"/>
    </row>
    <row r="182" spans="1:5" x14ac:dyDescent="0.2">
      <c r="A182" s="50">
        <v>5450</v>
      </c>
      <c r="B182" s="47" t="s">
        <v>274</v>
      </c>
      <c r="C182" s="270">
        <v>0</v>
      </c>
      <c r="D182" s="48">
        <v>0</v>
      </c>
      <c r="E182" s="219"/>
    </row>
    <row r="183" spans="1:5" x14ac:dyDescent="0.2">
      <c r="A183" s="50">
        <v>5451</v>
      </c>
      <c r="B183" s="47" t="s">
        <v>273</v>
      </c>
      <c r="C183" s="270">
        <v>0</v>
      </c>
      <c r="D183" s="48">
        <v>0</v>
      </c>
      <c r="E183" s="219"/>
    </row>
    <row r="184" spans="1:5" x14ac:dyDescent="0.2">
      <c r="A184" s="50">
        <v>5452</v>
      </c>
      <c r="B184" s="47" t="s">
        <v>272</v>
      </c>
      <c r="C184" s="270">
        <v>0</v>
      </c>
      <c r="D184" s="48">
        <v>0</v>
      </c>
      <c r="E184" s="219"/>
    </row>
    <row r="185" spans="1:5" x14ac:dyDescent="0.2">
      <c r="A185" s="50">
        <v>5500</v>
      </c>
      <c r="B185" s="47" t="s">
        <v>271</v>
      </c>
      <c r="C185" s="270">
        <v>14982.43</v>
      </c>
      <c r="D185" s="48">
        <v>2.5594122957183982E-3</v>
      </c>
      <c r="E185" s="219"/>
    </row>
    <row r="186" spans="1:5" x14ac:dyDescent="0.2">
      <c r="A186" s="50">
        <v>5510</v>
      </c>
      <c r="B186" s="47" t="s">
        <v>270</v>
      </c>
      <c r="C186" s="270">
        <v>14982.43</v>
      </c>
      <c r="D186" s="48">
        <v>2.5594122957183982E-3</v>
      </c>
      <c r="E186" s="219"/>
    </row>
    <row r="187" spans="1:5" x14ac:dyDescent="0.2">
      <c r="A187" s="50">
        <v>5511</v>
      </c>
      <c r="B187" s="47" t="s">
        <v>269</v>
      </c>
      <c r="C187" s="270">
        <v>0</v>
      </c>
      <c r="D187" s="48">
        <v>0</v>
      </c>
      <c r="E187" s="219"/>
    </row>
    <row r="188" spans="1:5" x14ac:dyDescent="0.2">
      <c r="A188" s="50">
        <v>5512</v>
      </c>
      <c r="B188" s="47" t="s">
        <v>268</v>
      </c>
      <c r="C188" s="270">
        <v>0</v>
      </c>
      <c r="D188" s="48">
        <v>0</v>
      </c>
      <c r="E188" s="219"/>
    </row>
    <row r="189" spans="1:5" x14ac:dyDescent="0.2">
      <c r="A189" s="50">
        <v>5513</v>
      </c>
      <c r="B189" s="47" t="s">
        <v>267</v>
      </c>
      <c r="C189" s="270">
        <v>0</v>
      </c>
      <c r="D189" s="48">
        <v>0</v>
      </c>
      <c r="E189" s="219"/>
    </row>
    <row r="190" spans="1:5" x14ac:dyDescent="0.2">
      <c r="A190" s="50">
        <v>5514</v>
      </c>
      <c r="B190" s="47" t="s">
        <v>266</v>
      </c>
      <c r="C190" s="270">
        <v>0</v>
      </c>
      <c r="D190" s="48">
        <v>0</v>
      </c>
      <c r="E190" s="219"/>
    </row>
    <row r="191" spans="1:5" x14ac:dyDescent="0.2">
      <c r="A191" s="50">
        <v>5515</v>
      </c>
      <c r="B191" s="47" t="s">
        <v>265</v>
      </c>
      <c r="C191" s="270">
        <v>9858.66</v>
      </c>
      <c r="D191" s="48">
        <v>1.6841310537280764E-3</v>
      </c>
      <c r="E191" s="219"/>
    </row>
    <row r="192" spans="1:5" x14ac:dyDescent="0.2">
      <c r="A192" s="50">
        <v>5516</v>
      </c>
      <c r="B192" s="47" t="s">
        <v>264</v>
      </c>
      <c r="C192" s="270">
        <v>0</v>
      </c>
      <c r="D192" s="48">
        <v>0</v>
      </c>
      <c r="E192" s="219"/>
    </row>
    <row r="193" spans="1:5" x14ac:dyDescent="0.2">
      <c r="A193" s="50">
        <v>5517</v>
      </c>
      <c r="B193" s="47" t="s">
        <v>263</v>
      </c>
      <c r="C193" s="270">
        <v>5123.7700000000004</v>
      </c>
      <c r="D193" s="48">
        <v>8.7528124199032188E-4</v>
      </c>
      <c r="E193" s="219"/>
    </row>
    <row r="194" spans="1:5" x14ac:dyDescent="0.2">
      <c r="A194" s="50">
        <v>5518</v>
      </c>
      <c r="B194" s="47" t="s">
        <v>262</v>
      </c>
      <c r="C194" s="270">
        <v>0</v>
      </c>
      <c r="D194" s="48">
        <v>0</v>
      </c>
      <c r="E194" s="219"/>
    </row>
    <row r="195" spans="1:5" x14ac:dyDescent="0.2">
      <c r="A195" s="50">
        <v>5520</v>
      </c>
      <c r="B195" s="47" t="s">
        <v>261</v>
      </c>
      <c r="C195" s="270">
        <v>0</v>
      </c>
      <c r="D195" s="48">
        <v>0</v>
      </c>
      <c r="E195" s="219"/>
    </row>
    <row r="196" spans="1:5" x14ac:dyDescent="0.2">
      <c r="A196" s="50">
        <v>5521</v>
      </c>
      <c r="B196" s="47" t="s">
        <v>260</v>
      </c>
      <c r="C196" s="270">
        <v>0</v>
      </c>
      <c r="D196" s="48">
        <v>0</v>
      </c>
      <c r="E196" s="219"/>
    </row>
    <row r="197" spans="1:5" x14ac:dyDescent="0.2">
      <c r="A197" s="50">
        <v>5522</v>
      </c>
      <c r="B197" s="47" t="s">
        <v>259</v>
      </c>
      <c r="C197" s="270">
        <v>0</v>
      </c>
      <c r="D197" s="48">
        <v>0</v>
      </c>
      <c r="E197" s="219"/>
    </row>
    <row r="198" spans="1:5" x14ac:dyDescent="0.2">
      <c r="A198" s="50">
        <v>5530</v>
      </c>
      <c r="B198" s="47" t="s">
        <v>258</v>
      </c>
      <c r="C198" s="270">
        <v>0</v>
      </c>
      <c r="D198" s="48">
        <v>0</v>
      </c>
      <c r="E198" s="219"/>
    </row>
    <row r="199" spans="1:5" x14ac:dyDescent="0.2">
      <c r="A199" s="50">
        <v>5531</v>
      </c>
      <c r="B199" s="47" t="s">
        <v>257</v>
      </c>
      <c r="C199" s="270">
        <v>0</v>
      </c>
      <c r="D199" s="48">
        <v>0</v>
      </c>
      <c r="E199" s="219"/>
    </row>
    <row r="200" spans="1:5" x14ac:dyDescent="0.2">
      <c r="A200" s="50">
        <v>5532</v>
      </c>
      <c r="B200" s="47" t="s">
        <v>256</v>
      </c>
      <c r="C200" s="270">
        <v>0</v>
      </c>
      <c r="D200" s="48">
        <v>0</v>
      </c>
      <c r="E200" s="219"/>
    </row>
    <row r="201" spans="1:5" x14ac:dyDescent="0.2">
      <c r="A201" s="50">
        <v>5533</v>
      </c>
      <c r="B201" s="47" t="s">
        <v>255</v>
      </c>
      <c r="C201" s="270">
        <v>0</v>
      </c>
      <c r="D201" s="48">
        <v>0</v>
      </c>
      <c r="E201" s="219"/>
    </row>
    <row r="202" spans="1:5" x14ac:dyDescent="0.2">
      <c r="A202" s="50">
        <v>5534</v>
      </c>
      <c r="B202" s="47" t="s">
        <v>254</v>
      </c>
      <c r="C202" s="270">
        <v>0</v>
      </c>
      <c r="D202" s="48">
        <v>0</v>
      </c>
      <c r="E202" s="219"/>
    </row>
    <row r="203" spans="1:5" x14ac:dyDescent="0.2">
      <c r="A203" s="50">
        <v>5535</v>
      </c>
      <c r="B203" s="47" t="s">
        <v>253</v>
      </c>
      <c r="C203" s="270">
        <v>0</v>
      </c>
      <c r="D203" s="48">
        <v>0</v>
      </c>
      <c r="E203" s="219"/>
    </row>
    <row r="204" spans="1:5" x14ac:dyDescent="0.2">
      <c r="A204" s="50">
        <v>5590</v>
      </c>
      <c r="B204" s="47" t="s">
        <v>250</v>
      </c>
      <c r="C204" s="270">
        <v>0</v>
      </c>
      <c r="D204" s="48">
        <v>0</v>
      </c>
      <c r="E204" s="219"/>
    </row>
    <row r="205" spans="1:5" x14ac:dyDescent="0.2">
      <c r="A205" s="50">
        <v>5591</v>
      </c>
      <c r="B205" s="47" t="s">
        <v>249</v>
      </c>
      <c r="C205" s="270">
        <v>0</v>
      </c>
      <c r="D205" s="48">
        <v>0</v>
      </c>
      <c r="E205" s="219"/>
    </row>
    <row r="206" spans="1:5" x14ac:dyDescent="0.2">
      <c r="A206" s="50">
        <v>5592</v>
      </c>
      <c r="B206" s="47" t="s">
        <v>248</v>
      </c>
      <c r="C206" s="270">
        <v>0</v>
      </c>
      <c r="D206" s="48">
        <v>0</v>
      </c>
      <c r="E206" s="219"/>
    </row>
    <row r="207" spans="1:5" x14ac:dyDescent="0.2">
      <c r="A207" s="50">
        <v>5593</v>
      </c>
      <c r="B207" s="47" t="s">
        <v>247</v>
      </c>
      <c r="C207" s="270">
        <v>0</v>
      </c>
      <c r="D207" s="48">
        <v>0</v>
      </c>
      <c r="E207" s="219"/>
    </row>
    <row r="208" spans="1:5" x14ac:dyDescent="0.2">
      <c r="A208" s="50">
        <v>5594</v>
      </c>
      <c r="B208" s="47" t="s">
        <v>246</v>
      </c>
      <c r="C208" s="270">
        <v>0</v>
      </c>
      <c r="D208" s="48">
        <v>0</v>
      </c>
      <c r="E208" s="219"/>
    </row>
    <row r="209" spans="1:5" x14ac:dyDescent="0.2">
      <c r="A209" s="50">
        <v>5595</v>
      </c>
      <c r="B209" s="47" t="s">
        <v>245</v>
      </c>
      <c r="C209" s="270">
        <v>0</v>
      </c>
      <c r="D209" s="48">
        <v>0</v>
      </c>
      <c r="E209" s="219"/>
    </row>
    <row r="210" spans="1:5" x14ac:dyDescent="0.2">
      <c r="A210" s="50">
        <v>5596</v>
      </c>
      <c r="B210" s="47" t="s">
        <v>244</v>
      </c>
      <c r="C210" s="270">
        <v>0</v>
      </c>
      <c r="D210" s="48">
        <v>0</v>
      </c>
      <c r="E210" s="219"/>
    </row>
    <row r="211" spans="1:5" x14ac:dyDescent="0.2">
      <c r="A211" s="50">
        <v>5597</v>
      </c>
      <c r="B211" s="47" t="s">
        <v>243</v>
      </c>
      <c r="C211" s="270">
        <v>0</v>
      </c>
      <c r="D211" s="48">
        <v>0</v>
      </c>
      <c r="E211" s="219"/>
    </row>
    <row r="212" spans="1:5" x14ac:dyDescent="0.2">
      <c r="A212" s="50">
        <v>5598</v>
      </c>
      <c r="B212" s="47" t="s">
        <v>242</v>
      </c>
      <c r="C212" s="270">
        <v>0</v>
      </c>
      <c r="D212" s="48">
        <v>0</v>
      </c>
      <c r="E212" s="219"/>
    </row>
    <row r="213" spans="1:5" x14ac:dyDescent="0.2">
      <c r="A213" s="50">
        <v>5599</v>
      </c>
      <c r="B213" s="47" t="s">
        <v>241</v>
      </c>
      <c r="C213" s="270">
        <v>0</v>
      </c>
      <c r="D213" s="48">
        <v>0</v>
      </c>
      <c r="E213" s="219"/>
    </row>
    <row r="214" spans="1:5" x14ac:dyDescent="0.2">
      <c r="A214" s="50">
        <v>5600</v>
      </c>
      <c r="B214" s="47" t="s">
        <v>240</v>
      </c>
      <c r="C214" s="270">
        <v>0</v>
      </c>
      <c r="D214" s="48">
        <v>0</v>
      </c>
      <c r="E214" s="219"/>
    </row>
    <row r="215" spans="1:5" x14ac:dyDescent="0.2">
      <c r="A215" s="50">
        <v>5610</v>
      </c>
      <c r="B215" s="47" t="s">
        <v>239</v>
      </c>
      <c r="C215" s="270">
        <v>0</v>
      </c>
      <c r="D215" s="48">
        <v>0</v>
      </c>
      <c r="E215" s="219"/>
    </row>
    <row r="216" spans="1:5" x14ac:dyDescent="0.2">
      <c r="A216" s="50">
        <v>5611</v>
      </c>
      <c r="B216" s="47" t="s">
        <v>238</v>
      </c>
      <c r="C216" s="270">
        <v>0</v>
      </c>
      <c r="D216" s="48">
        <v>0</v>
      </c>
      <c r="E216" s="14"/>
    </row>
    <row r="217" spans="1:5" x14ac:dyDescent="0.2">
      <c r="C217" s="49"/>
      <c r="D217" s="48"/>
    </row>
    <row r="218" spans="1:5" x14ac:dyDescent="0.2">
      <c r="B218" s="40" t="s">
        <v>237</v>
      </c>
      <c r="C218" s="49"/>
      <c r="D218" s="48"/>
    </row>
  </sheetData>
  <sheetProtection formatCells="0" formatColumns="0" formatRows="0" insertColumns="0" insertRows="0" insertHyperlinks="0" deleteColumns="0" deleteRows="0" sort="0" autoFilter="0" pivotTables="0"/>
  <mergeCells count="3">
    <mergeCell ref="A1:C1"/>
    <mergeCell ref="A2:C2"/>
    <mergeCell ref="A3:C3"/>
  </mergeCells>
  <printOptions horizontalCentered="1"/>
  <pageMargins left="0.70866141732283472" right="0.70866141732283472" top="0.74803149606299213" bottom="0.74803149606299213" header="0.31496062992125984" footer="0.31496062992125984"/>
  <pageSetup scale="65" orientation="landscape"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129" customWidth="1"/>
    <col min="2" max="2" width="48.140625" style="129" customWidth="1"/>
    <col min="3" max="3" width="30.28515625" style="129" customWidth="1"/>
    <col min="4" max="5" width="16.7109375" style="129" customWidth="1"/>
    <col min="6" max="16384" width="9.140625" style="129"/>
  </cols>
  <sheetData>
    <row r="1" spans="1:5" ht="18.95" customHeight="1" x14ac:dyDescent="0.2">
      <c r="A1" s="381" t="s">
        <v>1717</v>
      </c>
      <c r="B1" s="381"/>
      <c r="C1" s="381"/>
      <c r="D1" s="56" t="s">
        <v>95</v>
      </c>
      <c r="E1" s="57">
        <v>2022</v>
      </c>
    </row>
    <row r="2" spans="1:5" ht="18.95" customHeight="1" x14ac:dyDescent="0.2">
      <c r="A2" s="381" t="s">
        <v>436</v>
      </c>
      <c r="B2" s="381"/>
      <c r="C2" s="381"/>
      <c r="D2" s="56" t="s">
        <v>97</v>
      </c>
      <c r="E2" s="57" t="s">
        <v>599</v>
      </c>
    </row>
    <row r="3" spans="1:5" ht="18.95" customHeight="1" x14ac:dyDescent="0.2">
      <c r="A3" s="381" t="s">
        <v>1244</v>
      </c>
      <c r="B3" s="381"/>
      <c r="C3" s="381"/>
      <c r="D3" s="56" t="s">
        <v>98</v>
      </c>
      <c r="E3" s="57">
        <v>4</v>
      </c>
    </row>
    <row r="4" spans="1:5" x14ac:dyDescent="0.2">
      <c r="A4" s="58" t="s">
        <v>99</v>
      </c>
      <c r="B4" s="59"/>
      <c r="C4" s="59"/>
      <c r="D4" s="59"/>
      <c r="E4" s="59"/>
    </row>
    <row r="6" spans="1:5" x14ac:dyDescent="0.2">
      <c r="A6" s="59" t="s">
        <v>437</v>
      </c>
      <c r="B6" s="59"/>
      <c r="C6" s="59"/>
      <c r="D6" s="59"/>
      <c r="E6" s="59"/>
    </row>
    <row r="7" spans="1:5" x14ac:dyDescent="0.2">
      <c r="A7" s="60" t="s">
        <v>101</v>
      </c>
      <c r="B7" s="60" t="s">
        <v>102</v>
      </c>
      <c r="C7" s="60" t="s">
        <v>103</v>
      </c>
      <c r="D7" s="60" t="s">
        <v>104</v>
      </c>
      <c r="E7" s="60" t="s">
        <v>215</v>
      </c>
    </row>
    <row r="8" spans="1:5" x14ac:dyDescent="0.2">
      <c r="A8" s="61">
        <v>3110</v>
      </c>
      <c r="B8" s="129" t="s">
        <v>291</v>
      </c>
      <c r="C8" s="268">
        <v>-81137212.159999996</v>
      </c>
      <c r="D8" s="129" t="s">
        <v>291</v>
      </c>
      <c r="E8" s="129" t="s">
        <v>1723</v>
      </c>
    </row>
    <row r="9" spans="1:5" x14ac:dyDescent="0.2">
      <c r="A9" s="61">
        <v>3120</v>
      </c>
      <c r="B9" s="129" t="s">
        <v>438</v>
      </c>
      <c r="C9" s="268">
        <v>7223179.1500000004</v>
      </c>
      <c r="D9" s="129" t="s">
        <v>1725</v>
      </c>
      <c r="E9" s="129" t="s">
        <v>1723</v>
      </c>
    </row>
    <row r="10" spans="1:5" x14ac:dyDescent="0.2">
      <c r="A10" s="61">
        <v>3130</v>
      </c>
      <c r="B10" s="129" t="s">
        <v>439</v>
      </c>
      <c r="C10" s="268">
        <v>185249668.38999999</v>
      </c>
      <c r="D10" s="129" t="s">
        <v>1724</v>
      </c>
      <c r="E10" s="129" t="s">
        <v>1723</v>
      </c>
    </row>
    <row r="11" spans="1:5" x14ac:dyDescent="0.2">
      <c r="C11" s="268"/>
    </row>
    <row r="12" spans="1:5" x14ac:dyDescent="0.2">
      <c r="A12" s="59" t="s">
        <v>440</v>
      </c>
      <c r="B12" s="59"/>
      <c r="C12" s="335"/>
      <c r="D12" s="59"/>
      <c r="E12" s="59"/>
    </row>
    <row r="13" spans="1:5" x14ac:dyDescent="0.2">
      <c r="A13" s="60" t="s">
        <v>101</v>
      </c>
      <c r="B13" s="60" t="s">
        <v>102</v>
      </c>
      <c r="C13" s="336" t="s">
        <v>103</v>
      </c>
      <c r="D13" s="60" t="s">
        <v>441</v>
      </c>
      <c r="E13" s="60"/>
    </row>
    <row r="14" spans="1:5" x14ac:dyDescent="0.2">
      <c r="A14" s="61">
        <v>3210</v>
      </c>
      <c r="B14" s="129" t="s">
        <v>442</v>
      </c>
      <c r="C14" s="268">
        <v>-2947252.27</v>
      </c>
      <c r="D14" s="129" t="s">
        <v>1188</v>
      </c>
    </row>
    <row r="15" spans="1:5" x14ac:dyDescent="0.2">
      <c r="A15" s="61">
        <v>3220</v>
      </c>
      <c r="B15" s="129" t="s">
        <v>443</v>
      </c>
      <c r="C15" s="268">
        <v>-48985271.219999999</v>
      </c>
      <c r="D15" s="129" t="s">
        <v>1188</v>
      </c>
    </row>
    <row r="16" spans="1:5" x14ac:dyDescent="0.2">
      <c r="A16" s="61">
        <v>3230</v>
      </c>
      <c r="B16" s="129" t="s">
        <v>444</v>
      </c>
      <c r="C16" s="268">
        <v>0</v>
      </c>
    </row>
    <row r="17" spans="1:3" x14ac:dyDescent="0.2">
      <c r="A17" s="61">
        <v>3231</v>
      </c>
      <c r="B17" s="129" t="s">
        <v>445</v>
      </c>
      <c r="C17" s="268">
        <v>0</v>
      </c>
    </row>
    <row r="18" spans="1:3" x14ac:dyDescent="0.2">
      <c r="A18" s="61">
        <v>3232</v>
      </c>
      <c r="B18" s="129" t="s">
        <v>446</v>
      </c>
      <c r="C18" s="268">
        <v>0</v>
      </c>
    </row>
    <row r="19" spans="1:3" x14ac:dyDescent="0.2">
      <c r="A19" s="61">
        <v>3233</v>
      </c>
      <c r="B19" s="129" t="s">
        <v>447</v>
      </c>
      <c r="C19" s="268">
        <v>0</v>
      </c>
    </row>
    <row r="20" spans="1:3" x14ac:dyDescent="0.2">
      <c r="A20" s="61">
        <v>3239</v>
      </c>
      <c r="B20" s="129" t="s">
        <v>448</v>
      </c>
      <c r="C20" s="268">
        <v>0</v>
      </c>
    </row>
    <row r="21" spans="1:3" x14ac:dyDescent="0.2">
      <c r="A21" s="61">
        <v>3240</v>
      </c>
      <c r="B21" s="129" t="s">
        <v>449</v>
      </c>
      <c r="C21" s="268">
        <v>0</v>
      </c>
    </row>
    <row r="22" spans="1:3" x14ac:dyDescent="0.2">
      <c r="A22" s="61">
        <v>3241</v>
      </c>
      <c r="B22" s="129" t="s">
        <v>450</v>
      </c>
      <c r="C22" s="268">
        <v>0</v>
      </c>
    </row>
    <row r="23" spans="1:3" x14ac:dyDescent="0.2">
      <c r="A23" s="61">
        <v>3242</v>
      </c>
      <c r="B23" s="129" t="s">
        <v>451</v>
      </c>
      <c r="C23" s="268">
        <v>0</v>
      </c>
    </row>
    <row r="24" spans="1:3" x14ac:dyDescent="0.2">
      <c r="A24" s="61">
        <v>3243</v>
      </c>
      <c r="B24" s="129" t="s">
        <v>452</v>
      </c>
      <c r="C24" s="268">
        <v>0</v>
      </c>
    </row>
    <row r="25" spans="1:3" x14ac:dyDescent="0.2">
      <c r="A25" s="61">
        <v>3250</v>
      </c>
      <c r="B25" s="129" t="s">
        <v>453</v>
      </c>
      <c r="C25" s="268">
        <v>0</v>
      </c>
    </row>
    <row r="26" spans="1:3" x14ac:dyDescent="0.2">
      <c r="A26" s="61">
        <v>3251</v>
      </c>
      <c r="B26" s="129" t="s">
        <v>454</v>
      </c>
      <c r="C26" s="268">
        <v>0</v>
      </c>
    </row>
    <row r="27" spans="1:3" x14ac:dyDescent="0.2">
      <c r="A27" s="61">
        <v>3252</v>
      </c>
      <c r="B27" s="129" t="s">
        <v>455</v>
      </c>
      <c r="C27" s="268">
        <v>0</v>
      </c>
    </row>
    <row r="29" spans="1:3" x14ac:dyDescent="0.2">
      <c r="B29" s="40" t="s">
        <v>237</v>
      </c>
    </row>
  </sheetData>
  <sheetProtection formatCells="0" formatColumns="0" formatRows="0" insertColumns="0" insertRows="0" insertHyperlinks="0" deleteColumns="0" deleteRows="0" sort="0" autoFilter="0" pivotTables="0"/>
  <mergeCells count="3">
    <mergeCell ref="A1:C1"/>
    <mergeCell ref="A2:C2"/>
    <mergeCell ref="A3:C3"/>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129" customWidth="1"/>
    <col min="2" max="2" width="63.42578125" style="129" bestFit="1" customWidth="1"/>
    <col min="3" max="3" width="31.42578125" style="129" customWidth="1"/>
    <col min="4" max="4" width="29.7109375" style="129" customWidth="1"/>
    <col min="5" max="5" width="19.140625" style="129" customWidth="1"/>
    <col min="6" max="6" width="9.140625" style="129"/>
    <col min="7" max="7" width="22.140625" style="129" bestFit="1" customWidth="1"/>
    <col min="8" max="16384" width="9.140625" style="129"/>
  </cols>
  <sheetData>
    <row r="1" spans="1:5" s="130" customFormat="1" ht="18.95" customHeight="1" x14ac:dyDescent="0.25">
      <c r="A1" s="381" t="s">
        <v>1717</v>
      </c>
      <c r="B1" s="381"/>
      <c r="C1" s="381"/>
      <c r="D1" s="56" t="s">
        <v>95</v>
      </c>
      <c r="E1" s="57">
        <v>2022</v>
      </c>
    </row>
    <row r="2" spans="1:5" s="130" customFormat="1" ht="18.95" customHeight="1" x14ac:dyDescent="0.25">
      <c r="A2" s="381" t="s">
        <v>456</v>
      </c>
      <c r="B2" s="381"/>
      <c r="C2" s="381"/>
      <c r="D2" s="56" t="s">
        <v>97</v>
      </c>
      <c r="E2" s="57" t="s">
        <v>599</v>
      </c>
    </row>
    <row r="3" spans="1:5" s="130" customFormat="1" ht="18.95" customHeight="1" x14ac:dyDescent="0.25">
      <c r="A3" s="381" t="s">
        <v>1244</v>
      </c>
      <c r="B3" s="381"/>
      <c r="C3" s="381"/>
      <c r="D3" s="56" t="s">
        <v>98</v>
      </c>
      <c r="E3" s="57">
        <v>4</v>
      </c>
    </row>
    <row r="4" spans="1:5" x14ac:dyDescent="0.2">
      <c r="A4" s="58" t="s">
        <v>99</v>
      </c>
      <c r="B4" s="59"/>
      <c r="C4" s="59"/>
      <c r="D4" s="59"/>
      <c r="E4" s="59"/>
    </row>
    <row r="6" spans="1:5" x14ac:dyDescent="0.2">
      <c r="A6" s="59" t="s">
        <v>457</v>
      </c>
      <c r="B6" s="59"/>
      <c r="C6" s="59"/>
      <c r="D6" s="59"/>
    </row>
    <row r="7" spans="1:5" x14ac:dyDescent="0.2">
      <c r="A7" s="60" t="s">
        <v>101</v>
      </c>
      <c r="B7" s="60" t="s">
        <v>458</v>
      </c>
      <c r="C7" s="63">
        <v>2022</v>
      </c>
      <c r="D7" s="63">
        <v>2021</v>
      </c>
    </row>
    <row r="8" spans="1:5" x14ac:dyDescent="0.2">
      <c r="A8" s="61">
        <v>1111</v>
      </c>
      <c r="B8" s="129" t="s">
        <v>459</v>
      </c>
      <c r="C8" s="268">
        <v>30.4</v>
      </c>
      <c r="D8" s="332">
        <v>2186</v>
      </c>
    </row>
    <row r="9" spans="1:5" x14ac:dyDescent="0.2">
      <c r="A9" s="61">
        <v>1112</v>
      </c>
      <c r="B9" s="129" t="s">
        <v>460</v>
      </c>
      <c r="C9" s="268">
        <v>0</v>
      </c>
      <c r="D9" s="332">
        <v>0</v>
      </c>
    </row>
    <row r="10" spans="1:5" x14ac:dyDescent="0.2">
      <c r="A10" s="61">
        <v>1113</v>
      </c>
      <c r="B10" s="129" t="s">
        <v>461</v>
      </c>
      <c r="C10" s="268">
        <v>257874.09</v>
      </c>
      <c r="D10" s="332">
        <v>3208330</v>
      </c>
    </row>
    <row r="11" spans="1:5" x14ac:dyDescent="0.2">
      <c r="A11" s="61">
        <v>1114</v>
      </c>
      <c r="B11" s="129" t="s">
        <v>105</v>
      </c>
      <c r="C11" s="268">
        <v>0</v>
      </c>
      <c r="D11" s="268">
        <v>0</v>
      </c>
    </row>
    <row r="12" spans="1:5" x14ac:dyDescent="0.2">
      <c r="A12" s="61">
        <v>1115</v>
      </c>
      <c r="B12" s="129" t="s">
        <v>106</v>
      </c>
      <c r="C12" s="268">
        <v>0</v>
      </c>
      <c r="D12" s="268">
        <v>0</v>
      </c>
    </row>
    <row r="13" spans="1:5" x14ac:dyDescent="0.2">
      <c r="A13" s="61">
        <v>1116</v>
      </c>
      <c r="B13" s="129" t="s">
        <v>462</v>
      </c>
      <c r="C13" s="268">
        <v>0</v>
      </c>
      <c r="D13" s="268">
        <v>0</v>
      </c>
    </row>
    <row r="14" spans="1:5" x14ac:dyDescent="0.2">
      <c r="A14" s="61">
        <v>1119</v>
      </c>
      <c r="B14" s="129" t="s">
        <v>463</v>
      </c>
      <c r="C14" s="268">
        <v>0</v>
      </c>
      <c r="D14" s="268">
        <v>0</v>
      </c>
    </row>
    <row r="15" spans="1:5" x14ac:dyDescent="0.2">
      <c r="A15" s="64">
        <v>1110</v>
      </c>
      <c r="B15" s="65" t="s">
        <v>464</v>
      </c>
      <c r="C15" s="272">
        <f>SUM(C8:C13)</f>
        <v>257904.49</v>
      </c>
      <c r="D15" s="272">
        <f>SUM(D8:D13)</f>
        <v>3210516</v>
      </c>
    </row>
    <row r="18" spans="1:4" x14ac:dyDescent="0.2">
      <c r="A18" s="59" t="s">
        <v>465</v>
      </c>
      <c r="B18" s="59"/>
      <c r="C18" s="59"/>
      <c r="D18" s="59"/>
    </row>
    <row r="19" spans="1:4" x14ac:dyDescent="0.2">
      <c r="A19" s="60" t="s">
        <v>101</v>
      </c>
      <c r="B19" s="60" t="s">
        <v>458</v>
      </c>
      <c r="C19" s="63" t="s">
        <v>603</v>
      </c>
      <c r="D19" s="63" t="s">
        <v>466</v>
      </c>
    </row>
    <row r="20" spans="1:4" x14ac:dyDescent="0.2">
      <c r="A20" s="64">
        <v>1230</v>
      </c>
      <c r="B20" s="66" t="s">
        <v>154</v>
      </c>
      <c r="C20" s="271">
        <v>0</v>
      </c>
      <c r="D20" s="271">
        <v>0</v>
      </c>
    </row>
    <row r="21" spans="1:4" x14ac:dyDescent="0.2">
      <c r="A21" s="61">
        <v>1231</v>
      </c>
      <c r="B21" s="129" t="s">
        <v>155</v>
      </c>
      <c r="C21" s="114">
        <v>0</v>
      </c>
      <c r="D21" s="114">
        <v>0</v>
      </c>
    </row>
    <row r="22" spans="1:4" x14ac:dyDescent="0.2">
      <c r="A22" s="61">
        <v>1232</v>
      </c>
      <c r="B22" s="129" t="s">
        <v>156</v>
      </c>
      <c r="C22" s="114">
        <v>0</v>
      </c>
      <c r="D22" s="114">
        <v>0</v>
      </c>
    </row>
    <row r="23" spans="1:4" x14ac:dyDescent="0.2">
      <c r="A23" s="61">
        <v>1233</v>
      </c>
      <c r="B23" s="129" t="s">
        <v>157</v>
      </c>
      <c r="C23" s="114">
        <v>0</v>
      </c>
      <c r="D23" s="114">
        <v>0</v>
      </c>
    </row>
    <row r="24" spans="1:4" x14ac:dyDescent="0.2">
      <c r="A24" s="61">
        <v>1234</v>
      </c>
      <c r="B24" s="129" t="s">
        <v>158</v>
      </c>
      <c r="C24" s="114">
        <v>0</v>
      </c>
      <c r="D24" s="114">
        <v>0</v>
      </c>
    </row>
    <row r="25" spans="1:4" x14ac:dyDescent="0.2">
      <c r="A25" s="61">
        <v>1235</v>
      </c>
      <c r="B25" s="129" t="s">
        <v>159</v>
      </c>
      <c r="C25" s="114">
        <v>0</v>
      </c>
      <c r="D25" s="114">
        <v>0</v>
      </c>
    </row>
    <row r="26" spans="1:4" x14ac:dyDescent="0.2">
      <c r="A26" s="61">
        <v>1236</v>
      </c>
      <c r="B26" s="129" t="s">
        <v>160</v>
      </c>
      <c r="C26" s="114">
        <v>0</v>
      </c>
      <c r="D26" s="114">
        <v>0</v>
      </c>
    </row>
    <row r="27" spans="1:4" x14ac:dyDescent="0.2">
      <c r="A27" s="61">
        <v>1239</v>
      </c>
      <c r="B27" s="129" t="s">
        <v>161</v>
      </c>
      <c r="C27" s="114">
        <v>0</v>
      </c>
      <c r="D27" s="114">
        <v>0</v>
      </c>
    </row>
    <row r="28" spans="1:4" x14ac:dyDescent="0.2">
      <c r="A28" s="64">
        <v>1240</v>
      </c>
      <c r="B28" s="66" t="s">
        <v>162</v>
      </c>
      <c r="C28" s="271">
        <v>0</v>
      </c>
      <c r="D28" s="271">
        <v>0</v>
      </c>
    </row>
    <row r="29" spans="1:4" x14ac:dyDescent="0.2">
      <c r="A29" s="61">
        <v>1241</v>
      </c>
      <c r="B29" s="129" t="s">
        <v>163</v>
      </c>
      <c r="C29" s="114">
        <v>0</v>
      </c>
      <c r="D29" s="114">
        <v>0</v>
      </c>
    </row>
    <row r="30" spans="1:4" x14ac:dyDescent="0.2">
      <c r="A30" s="61">
        <v>1242</v>
      </c>
      <c r="B30" s="129" t="s">
        <v>164</v>
      </c>
      <c r="C30" s="114">
        <v>0</v>
      </c>
      <c r="D30" s="114">
        <v>0</v>
      </c>
    </row>
    <row r="31" spans="1:4" x14ac:dyDescent="0.2">
      <c r="A31" s="61">
        <v>1243</v>
      </c>
      <c r="B31" s="129" t="s">
        <v>165</v>
      </c>
      <c r="C31" s="114">
        <v>0</v>
      </c>
      <c r="D31" s="114">
        <v>0</v>
      </c>
    </row>
    <row r="32" spans="1:4" x14ac:dyDescent="0.2">
      <c r="A32" s="61">
        <v>1244</v>
      </c>
      <c r="B32" s="129" t="s">
        <v>166</v>
      </c>
      <c r="C32" s="114">
        <v>0</v>
      </c>
      <c r="D32" s="114">
        <v>0</v>
      </c>
    </row>
    <row r="33" spans="1:4" x14ac:dyDescent="0.2">
      <c r="A33" s="61">
        <v>1245</v>
      </c>
      <c r="B33" s="129" t="s">
        <v>167</v>
      </c>
      <c r="C33" s="114">
        <v>0</v>
      </c>
      <c r="D33" s="114">
        <v>0</v>
      </c>
    </row>
    <row r="34" spans="1:4" x14ac:dyDescent="0.2">
      <c r="A34" s="61">
        <v>1246</v>
      </c>
      <c r="B34" s="129" t="s">
        <v>168</v>
      </c>
      <c r="C34" s="114">
        <v>0</v>
      </c>
      <c r="D34" s="114">
        <v>0</v>
      </c>
    </row>
    <row r="35" spans="1:4" x14ac:dyDescent="0.2">
      <c r="A35" s="61">
        <v>1247</v>
      </c>
      <c r="B35" s="129" t="s">
        <v>169</v>
      </c>
      <c r="C35" s="114">
        <v>0</v>
      </c>
      <c r="D35" s="114">
        <v>0</v>
      </c>
    </row>
    <row r="36" spans="1:4" x14ac:dyDescent="0.2">
      <c r="A36" s="61">
        <v>1248</v>
      </c>
      <c r="B36" s="129" t="s">
        <v>170</v>
      </c>
      <c r="C36" s="114">
        <v>0</v>
      </c>
      <c r="D36" s="114">
        <v>0</v>
      </c>
    </row>
    <row r="37" spans="1:4" x14ac:dyDescent="0.2">
      <c r="A37" s="64">
        <v>1250</v>
      </c>
      <c r="B37" s="66" t="s">
        <v>174</v>
      </c>
      <c r="C37" s="271">
        <v>0</v>
      </c>
      <c r="D37" s="271">
        <v>0</v>
      </c>
    </row>
    <row r="38" spans="1:4" x14ac:dyDescent="0.2">
      <c r="A38" s="61">
        <v>1251</v>
      </c>
      <c r="B38" s="129" t="s">
        <v>175</v>
      </c>
      <c r="C38" s="114">
        <v>0</v>
      </c>
      <c r="D38" s="114">
        <v>0</v>
      </c>
    </row>
    <row r="39" spans="1:4" x14ac:dyDescent="0.2">
      <c r="A39" s="61">
        <v>1252</v>
      </c>
      <c r="B39" s="129" t="s">
        <v>176</v>
      </c>
      <c r="C39" s="114">
        <v>0</v>
      </c>
      <c r="D39" s="114">
        <v>0</v>
      </c>
    </row>
    <row r="40" spans="1:4" x14ac:dyDescent="0.2">
      <c r="A40" s="61">
        <v>1253</v>
      </c>
      <c r="B40" s="129" t="s">
        <v>177</v>
      </c>
      <c r="C40" s="114">
        <v>0</v>
      </c>
      <c r="D40" s="114">
        <v>0</v>
      </c>
    </row>
    <row r="41" spans="1:4" x14ac:dyDescent="0.2">
      <c r="A41" s="61">
        <v>1254</v>
      </c>
      <c r="B41" s="129" t="s">
        <v>178</v>
      </c>
      <c r="C41" s="114">
        <v>0</v>
      </c>
      <c r="D41" s="114">
        <v>0</v>
      </c>
    </row>
    <row r="42" spans="1:4" x14ac:dyDescent="0.2">
      <c r="A42" s="61">
        <v>1259</v>
      </c>
      <c r="B42" s="129" t="s">
        <v>179</v>
      </c>
      <c r="C42" s="114">
        <v>0</v>
      </c>
      <c r="D42" s="114">
        <v>0</v>
      </c>
    </row>
    <row r="43" spans="1:4" x14ac:dyDescent="0.2">
      <c r="A43" s="61"/>
      <c r="B43" s="65" t="s">
        <v>467</v>
      </c>
      <c r="C43" s="271">
        <f>C20+C28+C37</f>
        <v>0</v>
      </c>
      <c r="D43" s="271">
        <f>D20+D28+D37</f>
        <v>0</v>
      </c>
    </row>
    <row r="45" spans="1:4" x14ac:dyDescent="0.2">
      <c r="A45" s="59" t="s">
        <v>468</v>
      </c>
      <c r="B45" s="59"/>
      <c r="C45" s="59"/>
      <c r="D45" s="59"/>
    </row>
    <row r="46" spans="1:4" x14ac:dyDescent="0.2">
      <c r="A46" s="60" t="s">
        <v>101</v>
      </c>
      <c r="B46" s="60" t="s">
        <v>458</v>
      </c>
      <c r="C46" s="63">
        <v>2022</v>
      </c>
      <c r="D46" s="63">
        <v>2021</v>
      </c>
    </row>
    <row r="47" spans="1:4" x14ac:dyDescent="0.2">
      <c r="A47" s="64">
        <v>3210</v>
      </c>
      <c r="B47" s="66" t="s">
        <v>469</v>
      </c>
      <c r="C47" s="272">
        <v>-2947252</v>
      </c>
      <c r="D47" s="272">
        <v>-833629</v>
      </c>
    </row>
    <row r="48" spans="1:4" x14ac:dyDescent="0.2">
      <c r="A48" s="61"/>
      <c r="B48" s="65" t="s">
        <v>470</v>
      </c>
      <c r="C48" s="272">
        <f>+C61</f>
        <v>14982.43</v>
      </c>
      <c r="D48" s="272">
        <f>+D61</f>
        <v>24799.66</v>
      </c>
    </row>
    <row r="49" spans="1:4" x14ac:dyDescent="0.2">
      <c r="A49" s="64">
        <v>5400</v>
      </c>
      <c r="B49" s="66" t="s">
        <v>285</v>
      </c>
      <c r="C49" s="272">
        <v>0</v>
      </c>
      <c r="D49" s="272">
        <v>0</v>
      </c>
    </row>
    <row r="50" spans="1:4" x14ac:dyDescent="0.2">
      <c r="A50" s="61">
        <v>5410</v>
      </c>
      <c r="B50" s="129" t="s">
        <v>471</v>
      </c>
      <c r="C50" s="268">
        <v>0</v>
      </c>
      <c r="D50" s="268">
        <v>0</v>
      </c>
    </row>
    <row r="51" spans="1:4" x14ac:dyDescent="0.2">
      <c r="A51" s="61">
        <v>5411</v>
      </c>
      <c r="B51" s="129" t="s">
        <v>283</v>
      </c>
      <c r="C51" s="268">
        <v>0</v>
      </c>
      <c r="D51" s="268">
        <v>0</v>
      </c>
    </row>
    <row r="52" spans="1:4" x14ac:dyDescent="0.2">
      <c r="A52" s="61">
        <v>5420</v>
      </c>
      <c r="B52" s="129" t="s">
        <v>472</v>
      </c>
      <c r="C52" s="268">
        <v>0</v>
      </c>
      <c r="D52" s="268">
        <v>0</v>
      </c>
    </row>
    <row r="53" spans="1:4" x14ac:dyDescent="0.2">
      <c r="A53" s="61">
        <v>5421</v>
      </c>
      <c r="B53" s="129" t="s">
        <v>280</v>
      </c>
      <c r="C53" s="268">
        <v>0</v>
      </c>
      <c r="D53" s="268">
        <v>0</v>
      </c>
    </row>
    <row r="54" spans="1:4" x14ac:dyDescent="0.2">
      <c r="A54" s="61">
        <v>5430</v>
      </c>
      <c r="B54" s="129" t="s">
        <v>473</v>
      </c>
      <c r="C54" s="268">
        <v>0</v>
      </c>
      <c r="D54" s="268">
        <v>0</v>
      </c>
    </row>
    <row r="55" spans="1:4" x14ac:dyDescent="0.2">
      <c r="A55" s="61">
        <v>5431</v>
      </c>
      <c r="B55" s="129" t="s">
        <v>277</v>
      </c>
      <c r="C55" s="268">
        <v>0</v>
      </c>
      <c r="D55" s="268">
        <v>0</v>
      </c>
    </row>
    <row r="56" spans="1:4" x14ac:dyDescent="0.2">
      <c r="A56" s="61">
        <v>5440</v>
      </c>
      <c r="B56" s="129" t="s">
        <v>474</v>
      </c>
      <c r="C56" s="268">
        <v>0</v>
      </c>
      <c r="D56" s="268">
        <v>0</v>
      </c>
    </row>
    <row r="57" spans="1:4" x14ac:dyDescent="0.2">
      <c r="A57" s="61">
        <v>5441</v>
      </c>
      <c r="B57" s="129" t="s">
        <v>474</v>
      </c>
      <c r="C57" s="268">
        <v>0</v>
      </c>
      <c r="D57" s="268">
        <v>0</v>
      </c>
    </row>
    <row r="58" spans="1:4" x14ac:dyDescent="0.2">
      <c r="A58" s="61">
        <v>5450</v>
      </c>
      <c r="B58" s="129" t="s">
        <v>475</v>
      </c>
      <c r="C58" s="268">
        <v>0</v>
      </c>
      <c r="D58" s="268">
        <v>0</v>
      </c>
    </row>
    <row r="59" spans="1:4" x14ac:dyDescent="0.2">
      <c r="A59" s="61">
        <v>5451</v>
      </c>
      <c r="B59" s="129" t="s">
        <v>273</v>
      </c>
      <c r="C59" s="268">
        <v>0</v>
      </c>
      <c r="D59" s="268">
        <v>0</v>
      </c>
    </row>
    <row r="60" spans="1:4" x14ac:dyDescent="0.2">
      <c r="A60" s="61">
        <v>5452</v>
      </c>
      <c r="B60" s="129" t="s">
        <v>272</v>
      </c>
      <c r="C60" s="268">
        <v>0</v>
      </c>
      <c r="D60" s="268">
        <v>0</v>
      </c>
    </row>
    <row r="61" spans="1:4" x14ac:dyDescent="0.2">
      <c r="A61" s="64">
        <v>5500</v>
      </c>
      <c r="B61" s="66" t="s">
        <v>271</v>
      </c>
      <c r="C61" s="272">
        <f>C67+C69</f>
        <v>14982.43</v>
      </c>
      <c r="D61" s="272">
        <f>D67+D69</f>
        <v>24799.66</v>
      </c>
    </row>
    <row r="62" spans="1:4" x14ac:dyDescent="0.2">
      <c r="A62" s="61">
        <v>5510</v>
      </c>
      <c r="B62" s="129" t="s">
        <v>270</v>
      </c>
      <c r="C62" s="268">
        <v>0</v>
      </c>
      <c r="D62" s="268">
        <v>0</v>
      </c>
    </row>
    <row r="63" spans="1:4" x14ac:dyDescent="0.2">
      <c r="A63" s="61">
        <v>5511</v>
      </c>
      <c r="B63" s="129" t="s">
        <v>269</v>
      </c>
      <c r="C63" s="268">
        <v>0</v>
      </c>
      <c r="D63" s="268">
        <v>0</v>
      </c>
    </row>
    <row r="64" spans="1:4" x14ac:dyDescent="0.2">
      <c r="A64" s="61">
        <v>5512</v>
      </c>
      <c r="B64" s="129" t="s">
        <v>268</v>
      </c>
      <c r="C64" s="268">
        <v>0</v>
      </c>
      <c r="D64" s="268">
        <v>0</v>
      </c>
    </row>
    <row r="65" spans="1:4" x14ac:dyDescent="0.2">
      <c r="A65" s="61">
        <v>5513</v>
      </c>
      <c r="B65" s="129" t="s">
        <v>267</v>
      </c>
      <c r="C65" s="268">
        <v>0</v>
      </c>
      <c r="D65" s="268">
        <v>0</v>
      </c>
    </row>
    <row r="66" spans="1:4" x14ac:dyDescent="0.2">
      <c r="A66" s="61">
        <v>5514</v>
      </c>
      <c r="B66" s="129" t="s">
        <v>266</v>
      </c>
      <c r="C66" s="268">
        <v>0</v>
      </c>
      <c r="D66" s="268">
        <v>0</v>
      </c>
    </row>
    <row r="67" spans="1:4" x14ac:dyDescent="0.2">
      <c r="A67" s="61">
        <v>5515</v>
      </c>
      <c r="B67" s="129" t="s">
        <v>265</v>
      </c>
      <c r="C67" s="268">
        <v>9858.66</v>
      </c>
      <c r="D67" s="332">
        <v>12058</v>
      </c>
    </row>
    <row r="68" spans="1:4" x14ac:dyDescent="0.2">
      <c r="A68" s="61">
        <v>5516</v>
      </c>
      <c r="B68" s="129" t="s">
        <v>264</v>
      </c>
      <c r="C68" s="268">
        <v>0</v>
      </c>
      <c r="D68" s="332">
        <v>0</v>
      </c>
    </row>
    <row r="69" spans="1:4" x14ac:dyDescent="0.2">
      <c r="A69" s="61">
        <v>5517</v>
      </c>
      <c r="B69" s="129" t="s">
        <v>263</v>
      </c>
      <c r="C69" s="268">
        <v>5123.7700000000004</v>
      </c>
      <c r="D69" s="332">
        <v>12741.66</v>
      </c>
    </row>
    <row r="70" spans="1:4" x14ac:dyDescent="0.2">
      <c r="A70" s="61">
        <v>5518</v>
      </c>
      <c r="B70" s="129" t="s">
        <v>262</v>
      </c>
      <c r="C70" s="268">
        <v>0</v>
      </c>
      <c r="D70" s="268">
        <v>0</v>
      </c>
    </row>
    <row r="71" spans="1:4" x14ac:dyDescent="0.2">
      <c r="A71" s="61">
        <v>5520</v>
      </c>
      <c r="B71" s="129" t="s">
        <v>261</v>
      </c>
      <c r="C71" s="268">
        <v>0</v>
      </c>
      <c r="D71" s="268">
        <v>0</v>
      </c>
    </row>
    <row r="72" spans="1:4" x14ac:dyDescent="0.2">
      <c r="A72" s="61">
        <v>5521</v>
      </c>
      <c r="B72" s="129" t="s">
        <v>260</v>
      </c>
      <c r="C72" s="268">
        <v>0</v>
      </c>
      <c r="D72" s="268">
        <v>0</v>
      </c>
    </row>
    <row r="73" spans="1:4" x14ac:dyDescent="0.2">
      <c r="A73" s="61">
        <v>5522</v>
      </c>
      <c r="B73" s="129" t="s">
        <v>259</v>
      </c>
      <c r="C73" s="268">
        <v>0</v>
      </c>
      <c r="D73" s="268">
        <v>0</v>
      </c>
    </row>
    <row r="74" spans="1:4" x14ac:dyDescent="0.2">
      <c r="A74" s="61">
        <v>5530</v>
      </c>
      <c r="B74" s="129" t="s">
        <v>258</v>
      </c>
      <c r="C74" s="268">
        <v>0</v>
      </c>
      <c r="D74" s="268">
        <v>0</v>
      </c>
    </row>
    <row r="75" spans="1:4" x14ac:dyDescent="0.2">
      <c r="A75" s="61">
        <v>5531</v>
      </c>
      <c r="B75" s="129" t="s">
        <v>257</v>
      </c>
      <c r="C75" s="268">
        <v>0</v>
      </c>
      <c r="D75" s="268">
        <v>0</v>
      </c>
    </row>
    <row r="76" spans="1:4" x14ac:dyDescent="0.2">
      <c r="A76" s="61">
        <v>5532</v>
      </c>
      <c r="B76" s="129" t="s">
        <v>256</v>
      </c>
      <c r="C76" s="268">
        <v>0</v>
      </c>
      <c r="D76" s="268">
        <v>0</v>
      </c>
    </row>
    <row r="77" spans="1:4" x14ac:dyDescent="0.2">
      <c r="A77" s="61">
        <v>5533</v>
      </c>
      <c r="B77" s="129" t="s">
        <v>255</v>
      </c>
      <c r="C77" s="268">
        <v>0</v>
      </c>
      <c r="D77" s="268">
        <v>0</v>
      </c>
    </row>
    <row r="78" spans="1:4" x14ac:dyDescent="0.2">
      <c r="A78" s="61">
        <v>5534</v>
      </c>
      <c r="B78" s="129" t="s">
        <v>254</v>
      </c>
      <c r="C78" s="268">
        <v>0</v>
      </c>
      <c r="D78" s="268">
        <v>0</v>
      </c>
    </row>
    <row r="79" spans="1:4" x14ac:dyDescent="0.2">
      <c r="A79" s="61">
        <v>5535</v>
      </c>
      <c r="B79" s="129" t="s">
        <v>253</v>
      </c>
      <c r="C79" s="268">
        <v>0</v>
      </c>
      <c r="D79" s="268">
        <v>0</v>
      </c>
    </row>
    <row r="80" spans="1:4" x14ac:dyDescent="0.2">
      <c r="A80" s="61">
        <v>5540</v>
      </c>
      <c r="B80" s="129" t="s">
        <v>252</v>
      </c>
      <c r="C80" s="268">
        <v>0</v>
      </c>
      <c r="D80" s="268">
        <v>0</v>
      </c>
    </row>
    <row r="81" spans="1:4" x14ac:dyDescent="0.2">
      <c r="A81" s="61">
        <v>5541</v>
      </c>
      <c r="B81" s="129" t="s">
        <v>252</v>
      </c>
      <c r="C81" s="268">
        <v>0</v>
      </c>
      <c r="D81" s="268">
        <v>0</v>
      </c>
    </row>
    <row r="82" spans="1:4" x14ac:dyDescent="0.2">
      <c r="A82" s="61">
        <v>5550</v>
      </c>
      <c r="B82" s="129" t="s">
        <v>251</v>
      </c>
      <c r="C82" s="268">
        <v>0</v>
      </c>
      <c r="D82" s="268">
        <v>0</v>
      </c>
    </row>
    <row r="83" spans="1:4" x14ac:dyDescent="0.2">
      <c r="A83" s="61">
        <v>5551</v>
      </c>
      <c r="B83" s="129" t="s">
        <v>251</v>
      </c>
      <c r="C83" s="268">
        <v>0</v>
      </c>
      <c r="D83" s="268">
        <v>0</v>
      </c>
    </row>
    <row r="84" spans="1:4" x14ac:dyDescent="0.2">
      <c r="A84" s="61">
        <v>5590</v>
      </c>
      <c r="B84" s="129" t="s">
        <v>250</v>
      </c>
      <c r="C84" s="268">
        <v>0</v>
      </c>
      <c r="D84" s="268">
        <v>0</v>
      </c>
    </row>
    <row r="85" spans="1:4" x14ac:dyDescent="0.2">
      <c r="A85" s="61">
        <v>5591</v>
      </c>
      <c r="B85" s="129" t="s">
        <v>249</v>
      </c>
      <c r="C85" s="268">
        <v>0</v>
      </c>
      <c r="D85" s="268">
        <v>0</v>
      </c>
    </row>
    <row r="86" spans="1:4" x14ac:dyDescent="0.2">
      <c r="A86" s="61">
        <v>5592</v>
      </c>
      <c r="B86" s="129" t="s">
        <v>248</v>
      </c>
      <c r="C86" s="268">
        <v>0</v>
      </c>
      <c r="D86" s="268">
        <v>0</v>
      </c>
    </row>
    <row r="87" spans="1:4" x14ac:dyDescent="0.2">
      <c r="A87" s="61">
        <v>5593</v>
      </c>
      <c r="B87" s="129" t="s">
        <v>247</v>
      </c>
      <c r="C87" s="268">
        <v>0</v>
      </c>
      <c r="D87" s="268">
        <v>0</v>
      </c>
    </row>
    <row r="88" spans="1:4" x14ac:dyDescent="0.2">
      <c r="A88" s="61">
        <v>5594</v>
      </c>
      <c r="B88" s="129" t="s">
        <v>476</v>
      </c>
      <c r="C88" s="268">
        <v>0</v>
      </c>
      <c r="D88" s="268">
        <v>0</v>
      </c>
    </row>
    <row r="89" spans="1:4" x14ac:dyDescent="0.2">
      <c r="A89" s="61">
        <v>5595</v>
      </c>
      <c r="B89" s="129" t="s">
        <v>245</v>
      </c>
      <c r="C89" s="268">
        <v>0</v>
      </c>
      <c r="D89" s="268">
        <v>0</v>
      </c>
    </row>
    <row r="90" spans="1:4" x14ac:dyDescent="0.2">
      <c r="A90" s="61">
        <v>5596</v>
      </c>
      <c r="B90" s="129" t="s">
        <v>244</v>
      </c>
      <c r="C90" s="268">
        <v>0</v>
      </c>
      <c r="D90" s="268">
        <v>0</v>
      </c>
    </row>
    <row r="91" spans="1:4" x14ac:dyDescent="0.2">
      <c r="A91" s="61">
        <v>5597</v>
      </c>
      <c r="B91" s="129" t="s">
        <v>243</v>
      </c>
      <c r="C91" s="268">
        <v>0</v>
      </c>
      <c r="D91" s="268">
        <v>0</v>
      </c>
    </row>
    <row r="92" spans="1:4" x14ac:dyDescent="0.2">
      <c r="A92" s="61">
        <v>5599</v>
      </c>
      <c r="B92" s="129" t="s">
        <v>241</v>
      </c>
      <c r="C92" s="268">
        <v>0</v>
      </c>
      <c r="D92" s="268">
        <v>0</v>
      </c>
    </row>
    <row r="93" spans="1:4" x14ac:dyDescent="0.2">
      <c r="A93" s="64">
        <v>5600</v>
      </c>
      <c r="B93" s="66" t="s">
        <v>240</v>
      </c>
      <c r="C93" s="272">
        <v>0</v>
      </c>
      <c r="D93" s="272">
        <v>0</v>
      </c>
    </row>
    <row r="94" spans="1:4" x14ac:dyDescent="0.2">
      <c r="A94" s="61">
        <v>5610</v>
      </c>
      <c r="B94" s="129" t="s">
        <v>239</v>
      </c>
      <c r="C94" s="268">
        <v>0</v>
      </c>
      <c r="D94" s="268">
        <v>0</v>
      </c>
    </row>
    <row r="95" spans="1:4" x14ac:dyDescent="0.2">
      <c r="A95" s="61">
        <v>5611</v>
      </c>
      <c r="B95" s="129" t="s">
        <v>238</v>
      </c>
      <c r="C95" s="268">
        <v>0</v>
      </c>
      <c r="D95" s="268">
        <v>0</v>
      </c>
    </row>
    <row r="96" spans="1:4" x14ac:dyDescent="0.2">
      <c r="A96" s="64">
        <v>2110</v>
      </c>
      <c r="B96" s="67" t="s">
        <v>477</v>
      </c>
      <c r="C96" s="272">
        <v>0</v>
      </c>
      <c r="D96" s="272">
        <v>0</v>
      </c>
    </row>
    <row r="97" spans="1:4" x14ac:dyDescent="0.2">
      <c r="A97" s="61">
        <v>2111</v>
      </c>
      <c r="B97" s="129" t="s">
        <v>478</v>
      </c>
      <c r="C97" s="268">
        <v>0</v>
      </c>
      <c r="D97" s="268">
        <v>0</v>
      </c>
    </row>
    <row r="98" spans="1:4" x14ac:dyDescent="0.2">
      <c r="A98" s="61">
        <v>2112</v>
      </c>
      <c r="B98" s="129" t="s">
        <v>479</v>
      </c>
      <c r="C98" s="268">
        <v>0</v>
      </c>
      <c r="D98" s="268">
        <v>0</v>
      </c>
    </row>
    <row r="99" spans="1:4" x14ac:dyDescent="0.2">
      <c r="A99" s="61">
        <v>2112</v>
      </c>
      <c r="B99" s="129" t="s">
        <v>480</v>
      </c>
      <c r="C99" s="268">
        <v>0</v>
      </c>
      <c r="D99" s="268">
        <v>0</v>
      </c>
    </row>
    <row r="100" spans="1:4" x14ac:dyDescent="0.2">
      <c r="A100" s="61">
        <v>2115</v>
      </c>
      <c r="B100" s="129" t="s">
        <v>481</v>
      </c>
      <c r="C100" s="268">
        <v>0</v>
      </c>
      <c r="D100" s="268">
        <v>0</v>
      </c>
    </row>
    <row r="101" spans="1:4" x14ac:dyDescent="0.2">
      <c r="A101" s="61">
        <v>2114</v>
      </c>
      <c r="B101" s="129" t="s">
        <v>482</v>
      </c>
      <c r="C101" s="268">
        <v>0</v>
      </c>
      <c r="D101" s="268">
        <v>0</v>
      </c>
    </row>
    <row r="102" spans="1:4" x14ac:dyDescent="0.2">
      <c r="A102" s="61"/>
      <c r="B102" s="65" t="s">
        <v>483</v>
      </c>
      <c r="C102" s="272">
        <v>0</v>
      </c>
      <c r="D102" s="272">
        <v>0</v>
      </c>
    </row>
    <row r="103" spans="1:4" x14ac:dyDescent="0.2">
      <c r="A103" s="64">
        <v>1120</v>
      </c>
      <c r="B103" s="173" t="s">
        <v>484</v>
      </c>
      <c r="C103" s="272">
        <v>0</v>
      </c>
      <c r="D103" s="272">
        <v>0</v>
      </c>
    </row>
    <row r="104" spans="1:4" x14ac:dyDescent="0.2">
      <c r="A104" s="61">
        <v>1124</v>
      </c>
      <c r="B104" s="172" t="s">
        <v>485</v>
      </c>
      <c r="C104" s="268">
        <v>0</v>
      </c>
      <c r="D104" s="268">
        <v>0</v>
      </c>
    </row>
    <row r="105" spans="1:4" x14ac:dyDescent="0.2">
      <c r="A105" s="61">
        <v>1124</v>
      </c>
      <c r="B105" s="172" t="s">
        <v>486</v>
      </c>
      <c r="C105" s="268">
        <v>0</v>
      </c>
      <c r="D105" s="268">
        <v>0</v>
      </c>
    </row>
    <row r="106" spans="1:4" x14ac:dyDescent="0.2">
      <c r="A106" s="61">
        <v>1124</v>
      </c>
      <c r="B106" s="172" t="s">
        <v>487</v>
      </c>
      <c r="C106" s="268">
        <v>0</v>
      </c>
      <c r="D106" s="268">
        <v>0</v>
      </c>
    </row>
    <row r="107" spans="1:4" x14ac:dyDescent="0.2">
      <c r="A107" s="61">
        <v>1124</v>
      </c>
      <c r="B107" s="172" t="s">
        <v>488</v>
      </c>
      <c r="C107" s="268">
        <v>0</v>
      </c>
      <c r="D107" s="268">
        <v>0</v>
      </c>
    </row>
    <row r="108" spans="1:4" x14ac:dyDescent="0.2">
      <c r="A108" s="61">
        <v>1124</v>
      </c>
      <c r="B108" s="172" t="s">
        <v>489</v>
      </c>
      <c r="C108" s="268">
        <v>0</v>
      </c>
      <c r="D108" s="268">
        <v>0</v>
      </c>
    </row>
    <row r="109" spans="1:4" x14ac:dyDescent="0.2">
      <c r="A109" s="61">
        <v>1124</v>
      </c>
      <c r="B109" s="172" t="s">
        <v>490</v>
      </c>
      <c r="C109" s="268">
        <v>0</v>
      </c>
      <c r="D109" s="268">
        <v>0</v>
      </c>
    </row>
    <row r="110" spans="1:4" x14ac:dyDescent="0.2">
      <c r="A110" s="61">
        <v>1122</v>
      </c>
      <c r="B110" s="172" t="s">
        <v>491</v>
      </c>
      <c r="C110" s="268">
        <v>0</v>
      </c>
      <c r="D110" s="268">
        <v>0</v>
      </c>
    </row>
    <row r="111" spans="1:4" x14ac:dyDescent="0.2">
      <c r="A111" s="61">
        <v>1122</v>
      </c>
      <c r="B111" s="172" t="s">
        <v>492</v>
      </c>
      <c r="C111" s="268">
        <v>0</v>
      </c>
      <c r="D111" s="268">
        <v>0</v>
      </c>
    </row>
    <row r="112" spans="1:4" x14ac:dyDescent="0.2">
      <c r="A112" s="61">
        <v>1122</v>
      </c>
      <c r="B112" s="172" t="s">
        <v>493</v>
      </c>
      <c r="C112" s="268">
        <v>0</v>
      </c>
      <c r="D112" s="268">
        <v>0</v>
      </c>
    </row>
    <row r="113" spans="1:8" x14ac:dyDescent="0.2">
      <c r="A113" s="61"/>
      <c r="B113" s="68" t="s">
        <v>494</v>
      </c>
      <c r="C113" s="272">
        <f>C47+C48-C102</f>
        <v>-2932269.57</v>
      </c>
      <c r="D113" s="272">
        <f>D47+D48-D102</f>
        <v>-808829.34</v>
      </c>
    </row>
    <row r="115" spans="1:8" x14ac:dyDescent="0.2">
      <c r="B115" s="40" t="s">
        <v>237</v>
      </c>
    </row>
    <row r="119" spans="1:8" x14ac:dyDescent="0.2">
      <c r="H119" s="69"/>
    </row>
  </sheetData>
  <sheetProtection formatCells="0" formatColumns="0" formatRows="0" insertColumns="0" insertRows="0" insertHyperlinks="0" deleteColumns="0" deleteRows="0" sort="0" autoFilter="0" pivotTables="0"/>
  <mergeCells count="3">
    <mergeCell ref="A1:C1"/>
    <mergeCell ref="A2:C2"/>
    <mergeCell ref="A3:C3"/>
  </mergeCells>
  <dataValidations count="2">
    <dataValidation allowBlank="1" showInputMessage="1" showErrorMessage="1" prompt="Saldo al 31 de diciembre del año anterior que se presenta" sqref="D7 D46"/>
    <dataValidation allowBlank="1" showInputMessage="1" showErrorMessage="1" prompt="Importe final del periodo que corresponde la información financiera trimestral que se presenta." sqref="C7 C46"/>
  </dataValidations>
  <printOptions horizontalCentered="1"/>
  <pageMargins left="0.70866141732283472" right="0.70866141732283472" top="0.74803149606299213" bottom="0.74803149606299213" header="0.31496062992125984" footer="0.31496062992125984"/>
  <pageSetup paperSize="9" scale="80" orientation="landscape"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28515625" style="73" customWidth="1"/>
    <col min="2" max="2" width="74.5703125" style="73" customWidth="1"/>
    <col min="3" max="3" width="31.28515625" style="73" customWidth="1"/>
    <col min="4" max="16384" width="11.42578125" style="73"/>
  </cols>
  <sheetData>
    <row r="1" spans="1:3" s="131" customFormat="1" ht="18" customHeight="1" x14ac:dyDescent="0.25">
      <c r="A1" s="382" t="s">
        <v>1717</v>
      </c>
      <c r="B1" s="383"/>
      <c r="C1" s="384"/>
    </row>
    <row r="2" spans="1:3" s="131" customFormat="1" ht="18" customHeight="1" x14ac:dyDescent="0.25">
      <c r="A2" s="385" t="s">
        <v>495</v>
      </c>
      <c r="B2" s="386"/>
      <c r="C2" s="387"/>
    </row>
    <row r="3" spans="1:3" s="131" customFormat="1" ht="18" customHeight="1" x14ac:dyDescent="0.25">
      <c r="A3" s="385" t="s">
        <v>1244</v>
      </c>
      <c r="B3" s="386"/>
      <c r="C3" s="387"/>
    </row>
    <row r="4" spans="1:3" s="70" customFormat="1" x14ac:dyDescent="0.2">
      <c r="A4" s="388" t="s">
        <v>496</v>
      </c>
      <c r="B4" s="389"/>
      <c r="C4" s="390"/>
    </row>
    <row r="5" spans="1:3" x14ac:dyDescent="0.2">
      <c r="A5" s="71" t="s">
        <v>497</v>
      </c>
      <c r="B5" s="71"/>
      <c r="C5" s="280">
        <v>5853856</v>
      </c>
    </row>
    <row r="6" spans="1:3" x14ac:dyDescent="0.2">
      <c r="B6" s="74"/>
      <c r="C6" s="281"/>
    </row>
    <row r="7" spans="1:3" x14ac:dyDescent="0.2">
      <c r="A7" s="75" t="s">
        <v>498</v>
      </c>
      <c r="B7" s="75"/>
      <c r="C7" s="282">
        <v>0</v>
      </c>
    </row>
    <row r="8" spans="1:3" x14ac:dyDescent="0.2">
      <c r="A8" s="76" t="s">
        <v>499</v>
      </c>
      <c r="B8" s="77" t="s">
        <v>376</v>
      </c>
      <c r="C8" s="283">
        <v>0</v>
      </c>
    </row>
    <row r="9" spans="1:3" x14ac:dyDescent="0.2">
      <c r="A9" s="78" t="s">
        <v>500</v>
      </c>
      <c r="B9" s="79" t="s">
        <v>501</v>
      </c>
      <c r="C9" s="283">
        <v>0</v>
      </c>
    </row>
    <row r="10" spans="1:3" x14ac:dyDescent="0.2">
      <c r="A10" s="78" t="s">
        <v>502</v>
      </c>
      <c r="B10" s="79" t="s">
        <v>367</v>
      </c>
      <c r="C10" s="283">
        <v>0</v>
      </c>
    </row>
    <row r="11" spans="1:3" x14ac:dyDescent="0.2">
      <c r="A11" s="78" t="s">
        <v>503</v>
      </c>
      <c r="B11" s="79" t="s">
        <v>366</v>
      </c>
      <c r="C11" s="283">
        <v>0</v>
      </c>
    </row>
    <row r="12" spans="1:3" x14ac:dyDescent="0.2">
      <c r="A12" s="78" t="s">
        <v>504</v>
      </c>
      <c r="B12" s="79" t="s">
        <v>360</v>
      </c>
      <c r="C12" s="283">
        <v>0</v>
      </c>
    </row>
    <row r="13" spans="1:3" x14ac:dyDescent="0.2">
      <c r="A13" s="80" t="s">
        <v>505</v>
      </c>
      <c r="B13" s="81" t="s">
        <v>506</v>
      </c>
      <c r="C13" s="283">
        <v>0</v>
      </c>
    </row>
    <row r="14" spans="1:3" x14ac:dyDescent="0.2">
      <c r="B14" s="82"/>
      <c r="C14" s="284"/>
    </row>
    <row r="15" spans="1:3" x14ac:dyDescent="0.2">
      <c r="A15" s="75" t="s">
        <v>507</v>
      </c>
      <c r="B15" s="74"/>
      <c r="C15" s="282">
        <f>SUM(C16:C18)</f>
        <v>2932270</v>
      </c>
    </row>
    <row r="16" spans="1:3" x14ac:dyDescent="0.2">
      <c r="A16" s="83">
        <v>3.1</v>
      </c>
      <c r="B16" s="79" t="s">
        <v>508</v>
      </c>
      <c r="C16" s="283">
        <v>0</v>
      </c>
    </row>
    <row r="17" spans="1:3" x14ac:dyDescent="0.2">
      <c r="A17" s="84">
        <v>3.2</v>
      </c>
      <c r="B17" s="79" t="s">
        <v>509</v>
      </c>
      <c r="C17" s="283">
        <v>2932270</v>
      </c>
    </row>
    <row r="18" spans="1:3" x14ac:dyDescent="0.2">
      <c r="A18" s="84">
        <v>3.3</v>
      </c>
      <c r="B18" s="81" t="s">
        <v>510</v>
      </c>
      <c r="C18" s="285">
        <v>0</v>
      </c>
    </row>
    <row r="19" spans="1:3" x14ac:dyDescent="0.2">
      <c r="B19" s="85"/>
      <c r="C19" s="286"/>
    </row>
    <row r="20" spans="1:3" x14ac:dyDescent="0.2">
      <c r="A20" s="86" t="s">
        <v>511</v>
      </c>
      <c r="B20" s="86"/>
      <c r="C20" s="280">
        <f>C5+C7-C15</f>
        <v>2921586</v>
      </c>
    </row>
    <row r="22" spans="1:3" x14ac:dyDescent="0.2">
      <c r="B22" s="40" t="s">
        <v>237</v>
      </c>
    </row>
  </sheetData>
  <mergeCells count="4">
    <mergeCell ref="A1:C1"/>
    <mergeCell ref="A2:C2"/>
    <mergeCell ref="A3:C3"/>
    <mergeCell ref="A4:C4"/>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1"/>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7109375" style="73" customWidth="1"/>
    <col min="2" max="2" width="75.140625" style="73" customWidth="1"/>
    <col min="3" max="3" width="30.85546875" style="73" customWidth="1"/>
    <col min="4" max="16384" width="11.42578125" style="73"/>
  </cols>
  <sheetData>
    <row r="1" spans="1:3" s="132" customFormat="1" ht="18.95" customHeight="1" x14ac:dyDescent="0.25">
      <c r="A1" s="391" t="s">
        <v>1717</v>
      </c>
      <c r="B1" s="392"/>
      <c r="C1" s="393"/>
    </row>
    <row r="2" spans="1:3" s="132" customFormat="1" ht="18.95" customHeight="1" x14ac:dyDescent="0.25">
      <c r="A2" s="394" t="s">
        <v>549</v>
      </c>
      <c r="B2" s="401"/>
      <c r="C2" s="396"/>
    </row>
    <row r="3" spans="1:3" s="132" customFormat="1" ht="18.95" customHeight="1" x14ac:dyDescent="0.25">
      <c r="A3" s="394" t="s">
        <v>1244</v>
      </c>
      <c r="B3" s="401"/>
      <c r="C3" s="396"/>
    </row>
    <row r="4" spans="1:3" x14ac:dyDescent="0.2">
      <c r="A4" s="388" t="s">
        <v>496</v>
      </c>
      <c r="B4" s="389"/>
      <c r="C4" s="390"/>
    </row>
    <row r="5" spans="1:3" x14ac:dyDescent="0.2">
      <c r="A5" s="101" t="s">
        <v>548</v>
      </c>
      <c r="B5" s="71"/>
      <c r="C5" s="291">
        <v>5853856</v>
      </c>
    </row>
    <row r="6" spans="1:3" x14ac:dyDescent="0.2">
      <c r="A6" s="90"/>
      <c r="B6" s="74"/>
      <c r="C6" s="281"/>
    </row>
    <row r="7" spans="1:3" x14ac:dyDescent="0.2">
      <c r="A7" s="75" t="s">
        <v>547</v>
      </c>
      <c r="B7" s="100"/>
      <c r="C7" s="282">
        <f>SUM(C8:C28)</f>
        <v>0</v>
      </c>
    </row>
    <row r="8" spans="1:3" x14ac:dyDescent="0.2">
      <c r="A8" s="99">
        <v>2.1</v>
      </c>
      <c r="B8" s="91" t="s">
        <v>345</v>
      </c>
      <c r="C8" s="292">
        <v>0</v>
      </c>
    </row>
    <row r="9" spans="1:3" x14ac:dyDescent="0.2">
      <c r="A9" s="99">
        <v>2.2000000000000002</v>
      </c>
      <c r="B9" s="91" t="s">
        <v>348</v>
      </c>
      <c r="C9" s="292">
        <v>0</v>
      </c>
    </row>
    <row r="10" spans="1:3" x14ac:dyDescent="0.2">
      <c r="A10" s="92">
        <v>2.2999999999999998</v>
      </c>
      <c r="B10" s="93" t="s">
        <v>163</v>
      </c>
      <c r="C10" s="292">
        <v>0</v>
      </c>
    </row>
    <row r="11" spans="1:3" x14ac:dyDescent="0.2">
      <c r="A11" s="92">
        <v>2.4</v>
      </c>
      <c r="B11" s="93" t="s">
        <v>164</v>
      </c>
      <c r="C11" s="292">
        <v>0</v>
      </c>
    </row>
    <row r="12" spans="1:3" x14ac:dyDescent="0.2">
      <c r="A12" s="92">
        <v>2.5</v>
      </c>
      <c r="B12" s="93" t="s">
        <v>165</v>
      </c>
      <c r="C12" s="292">
        <v>0</v>
      </c>
    </row>
    <row r="13" spans="1:3" x14ac:dyDescent="0.2">
      <c r="A13" s="92">
        <v>2.6</v>
      </c>
      <c r="B13" s="93" t="s">
        <v>166</v>
      </c>
      <c r="C13" s="292">
        <v>0</v>
      </c>
    </row>
    <row r="14" spans="1:3" x14ac:dyDescent="0.2">
      <c r="A14" s="92">
        <v>2.7</v>
      </c>
      <c r="B14" s="93" t="s">
        <v>167</v>
      </c>
      <c r="C14" s="292">
        <v>0</v>
      </c>
    </row>
    <row r="15" spans="1:3" x14ac:dyDescent="0.2">
      <c r="A15" s="92">
        <v>2.8</v>
      </c>
      <c r="B15" s="93" t="s">
        <v>168</v>
      </c>
      <c r="C15" s="292">
        <v>0</v>
      </c>
    </row>
    <row r="16" spans="1:3" x14ac:dyDescent="0.2">
      <c r="A16" s="92">
        <v>2.9</v>
      </c>
      <c r="B16" s="93" t="s">
        <v>170</v>
      </c>
      <c r="C16" s="292">
        <v>0</v>
      </c>
    </row>
    <row r="17" spans="1:3" x14ac:dyDescent="0.2">
      <c r="A17" s="92" t="s">
        <v>546</v>
      </c>
      <c r="B17" s="93" t="s">
        <v>545</v>
      </c>
      <c r="C17" s="292">
        <v>0</v>
      </c>
    </row>
    <row r="18" spans="1:3" x14ac:dyDescent="0.2">
      <c r="A18" s="92" t="s">
        <v>544</v>
      </c>
      <c r="B18" s="93" t="s">
        <v>174</v>
      </c>
      <c r="C18" s="292">
        <v>0</v>
      </c>
    </row>
    <row r="19" spans="1:3" x14ac:dyDescent="0.2">
      <c r="A19" s="92" t="s">
        <v>543</v>
      </c>
      <c r="B19" s="93" t="s">
        <v>542</v>
      </c>
      <c r="C19" s="292">
        <v>0</v>
      </c>
    </row>
    <row r="20" spans="1:3" x14ac:dyDescent="0.2">
      <c r="A20" s="92" t="s">
        <v>541</v>
      </c>
      <c r="B20" s="93" t="s">
        <v>540</v>
      </c>
      <c r="C20" s="292">
        <v>0</v>
      </c>
    </row>
    <row r="21" spans="1:3" x14ac:dyDescent="0.2">
      <c r="A21" s="92" t="s">
        <v>539</v>
      </c>
      <c r="B21" s="93" t="s">
        <v>538</v>
      </c>
      <c r="C21" s="292">
        <v>0</v>
      </c>
    </row>
    <row r="22" spans="1:3" x14ac:dyDescent="0.2">
      <c r="A22" s="92" t="s">
        <v>537</v>
      </c>
      <c r="B22" s="93" t="s">
        <v>536</v>
      </c>
      <c r="C22" s="292">
        <v>0</v>
      </c>
    </row>
    <row r="23" spans="1:3" x14ac:dyDescent="0.2">
      <c r="A23" s="92" t="s">
        <v>535</v>
      </c>
      <c r="B23" s="93" t="s">
        <v>534</v>
      </c>
      <c r="C23" s="292">
        <v>0</v>
      </c>
    </row>
    <row r="24" spans="1:3" x14ac:dyDescent="0.2">
      <c r="A24" s="92" t="s">
        <v>533</v>
      </c>
      <c r="B24" s="93" t="s">
        <v>532</v>
      </c>
      <c r="C24" s="292">
        <v>0</v>
      </c>
    </row>
    <row r="25" spans="1:3" x14ac:dyDescent="0.2">
      <c r="A25" s="92" t="s">
        <v>531</v>
      </c>
      <c r="B25" s="93" t="s">
        <v>530</v>
      </c>
      <c r="C25" s="292">
        <v>0</v>
      </c>
    </row>
    <row r="26" spans="1:3" x14ac:dyDescent="0.2">
      <c r="A26" s="92" t="s">
        <v>529</v>
      </c>
      <c r="B26" s="93" t="s">
        <v>528</v>
      </c>
      <c r="C26" s="292">
        <v>0</v>
      </c>
    </row>
    <row r="27" spans="1:3" x14ac:dyDescent="0.2">
      <c r="A27" s="92" t="s">
        <v>527</v>
      </c>
      <c r="B27" s="93" t="s">
        <v>526</v>
      </c>
      <c r="C27" s="292">
        <v>0</v>
      </c>
    </row>
    <row r="28" spans="1:3" x14ac:dyDescent="0.2">
      <c r="A28" s="92" t="s">
        <v>525</v>
      </c>
      <c r="B28" s="91" t="s">
        <v>524</v>
      </c>
      <c r="C28" s="292">
        <v>0</v>
      </c>
    </row>
    <row r="29" spans="1:3" x14ac:dyDescent="0.2">
      <c r="A29" s="98"/>
      <c r="B29" s="97"/>
      <c r="C29" s="293"/>
    </row>
    <row r="30" spans="1:3" x14ac:dyDescent="0.2">
      <c r="A30" s="95" t="s">
        <v>523</v>
      </c>
      <c r="B30" s="94"/>
      <c r="C30" s="294">
        <f>SUM(C31:C37)</f>
        <v>14982</v>
      </c>
    </row>
    <row r="31" spans="1:3" x14ac:dyDescent="0.2">
      <c r="A31" s="92" t="s">
        <v>522</v>
      </c>
      <c r="B31" s="93" t="s">
        <v>270</v>
      </c>
      <c r="C31" s="292">
        <v>14982</v>
      </c>
    </row>
    <row r="32" spans="1:3" x14ac:dyDescent="0.2">
      <c r="A32" s="92" t="s">
        <v>521</v>
      </c>
      <c r="B32" s="93" t="s">
        <v>261</v>
      </c>
      <c r="C32" s="292">
        <v>0</v>
      </c>
    </row>
    <row r="33" spans="1:3" x14ac:dyDescent="0.2">
      <c r="A33" s="92" t="s">
        <v>520</v>
      </c>
      <c r="B33" s="93" t="s">
        <v>258</v>
      </c>
      <c r="C33" s="292">
        <v>0</v>
      </c>
    </row>
    <row r="34" spans="1:3" x14ac:dyDescent="0.2">
      <c r="A34" s="92" t="s">
        <v>519</v>
      </c>
      <c r="B34" s="93" t="s">
        <v>518</v>
      </c>
      <c r="C34" s="292">
        <v>0</v>
      </c>
    </row>
    <row r="35" spans="1:3" x14ac:dyDescent="0.2">
      <c r="A35" s="92" t="s">
        <v>517</v>
      </c>
      <c r="B35" s="93" t="s">
        <v>516</v>
      </c>
      <c r="C35" s="292">
        <v>0</v>
      </c>
    </row>
    <row r="36" spans="1:3" x14ac:dyDescent="0.2">
      <c r="A36" s="92" t="s">
        <v>515</v>
      </c>
      <c r="B36" s="93" t="s">
        <v>250</v>
      </c>
      <c r="C36" s="292">
        <v>0</v>
      </c>
    </row>
    <row r="37" spans="1:3" x14ac:dyDescent="0.2">
      <c r="A37" s="92" t="s">
        <v>514</v>
      </c>
      <c r="B37" s="91" t="s">
        <v>513</v>
      </c>
      <c r="C37" s="295">
        <v>0</v>
      </c>
    </row>
    <row r="38" spans="1:3" x14ac:dyDescent="0.2">
      <c r="A38" s="90"/>
      <c r="B38" s="89"/>
      <c r="C38" s="296"/>
    </row>
    <row r="39" spans="1:3" x14ac:dyDescent="0.2">
      <c r="A39" s="87" t="s">
        <v>512</v>
      </c>
      <c r="B39" s="71"/>
      <c r="C39" s="280">
        <f>C5-C7+C30</f>
        <v>5868838</v>
      </c>
    </row>
    <row r="41" spans="1:3" x14ac:dyDescent="0.2">
      <c r="B41" s="40" t="s">
        <v>237</v>
      </c>
    </row>
  </sheetData>
  <mergeCells count="4">
    <mergeCell ref="A1:C1"/>
    <mergeCell ref="A2:C2"/>
    <mergeCell ref="A3:C3"/>
    <mergeCell ref="A4:C4"/>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view="pageBreakPreview" zoomScaleNormal="100" zoomScaleSheetLayoutView="100" workbookViewId="0">
      <selection sqref="A1:F1"/>
    </sheetView>
  </sheetViews>
  <sheetFormatPr baseColWidth="10" defaultColWidth="9.140625" defaultRowHeight="11.25" x14ac:dyDescent="0.2"/>
  <cols>
    <col min="1" max="1" width="12.7109375" style="129" customWidth="1"/>
    <col min="2" max="2" width="72.140625" style="129" customWidth="1"/>
    <col min="3" max="3" width="26.7109375" style="129" customWidth="1"/>
    <col min="4" max="7" width="15.7109375" style="129" customWidth="1"/>
    <col min="8" max="8" width="11.7109375" style="129" customWidth="1"/>
    <col min="9" max="9" width="13.42578125" style="129" customWidth="1"/>
    <col min="10" max="10" width="13.140625" style="129" customWidth="1"/>
    <col min="11" max="16384" width="9.140625" style="129"/>
  </cols>
  <sheetData>
    <row r="1" spans="1:10" ht="18.95" customHeight="1" x14ac:dyDescent="0.2">
      <c r="A1" s="381" t="s">
        <v>1717</v>
      </c>
      <c r="B1" s="400"/>
      <c r="C1" s="400"/>
      <c r="D1" s="400"/>
      <c r="E1" s="400"/>
      <c r="F1" s="400"/>
      <c r="G1" s="56" t="s">
        <v>95</v>
      </c>
      <c r="H1" s="57">
        <v>2022</v>
      </c>
    </row>
    <row r="2" spans="1:10" ht="18.95" customHeight="1" x14ac:dyDescent="0.2">
      <c r="A2" s="381" t="s">
        <v>598</v>
      </c>
      <c r="B2" s="400"/>
      <c r="C2" s="400"/>
      <c r="D2" s="400"/>
      <c r="E2" s="400"/>
      <c r="F2" s="400"/>
      <c r="G2" s="56" t="s">
        <v>97</v>
      </c>
      <c r="H2" s="57" t="s">
        <v>599</v>
      </c>
    </row>
    <row r="3" spans="1:10" ht="18.95" customHeight="1" x14ac:dyDescent="0.2">
      <c r="A3" s="381" t="s">
        <v>1244</v>
      </c>
      <c r="B3" s="400"/>
      <c r="C3" s="400"/>
      <c r="D3" s="400"/>
      <c r="E3" s="400"/>
      <c r="F3" s="400"/>
      <c r="G3" s="56" t="s">
        <v>98</v>
      </c>
      <c r="H3" s="57">
        <v>4</v>
      </c>
    </row>
    <row r="4" spans="1:10" x14ac:dyDescent="0.2">
      <c r="A4" s="58" t="s">
        <v>99</v>
      </c>
      <c r="B4" s="59"/>
      <c r="C4" s="59"/>
      <c r="D4" s="59"/>
      <c r="E4" s="59"/>
      <c r="F4" s="59"/>
      <c r="G4" s="59"/>
      <c r="H4" s="59"/>
    </row>
    <row r="7" spans="1:10" ht="24.95" customHeight="1" x14ac:dyDescent="0.2">
      <c r="A7" s="104" t="s">
        <v>101</v>
      </c>
      <c r="B7" s="104" t="s">
        <v>597</v>
      </c>
      <c r="C7" s="103" t="s">
        <v>596</v>
      </c>
      <c r="D7" s="103" t="s">
        <v>595</v>
      </c>
      <c r="E7" s="103" t="s">
        <v>594</v>
      </c>
      <c r="F7" s="103" t="s">
        <v>593</v>
      </c>
      <c r="G7" s="103" t="s">
        <v>588</v>
      </c>
      <c r="H7" s="103" t="s">
        <v>592</v>
      </c>
      <c r="I7" s="103" t="s">
        <v>591</v>
      </c>
      <c r="J7" s="103" t="s">
        <v>590</v>
      </c>
    </row>
    <row r="8" spans="1:10" s="66" customFormat="1" x14ac:dyDescent="0.2">
      <c r="A8" s="64">
        <v>7000</v>
      </c>
      <c r="B8" s="66" t="s">
        <v>589</v>
      </c>
    </row>
    <row r="9" spans="1:10" x14ac:dyDescent="0.2">
      <c r="A9" s="129">
        <v>7110</v>
      </c>
      <c r="B9" s="129" t="s">
        <v>588</v>
      </c>
      <c r="C9" s="268">
        <v>0</v>
      </c>
      <c r="D9" s="268">
        <v>0</v>
      </c>
      <c r="E9" s="268">
        <v>0</v>
      </c>
      <c r="F9" s="268">
        <v>0</v>
      </c>
    </row>
    <row r="10" spans="1:10" x14ac:dyDescent="0.2">
      <c r="A10" s="129">
        <v>7120</v>
      </c>
      <c r="B10" s="129" t="s">
        <v>587</v>
      </c>
      <c r="C10" s="268">
        <v>0</v>
      </c>
      <c r="D10" s="268">
        <v>0</v>
      </c>
      <c r="E10" s="268">
        <v>0</v>
      </c>
      <c r="F10" s="268">
        <v>0</v>
      </c>
    </row>
    <row r="11" spans="1:10" x14ac:dyDescent="0.2">
      <c r="A11" s="129">
        <v>7130</v>
      </c>
      <c r="B11" s="129" t="s">
        <v>586</v>
      </c>
      <c r="C11" s="268">
        <v>0</v>
      </c>
      <c r="D11" s="268">
        <v>0</v>
      </c>
      <c r="E11" s="268">
        <v>0</v>
      </c>
      <c r="F11" s="268">
        <v>0</v>
      </c>
    </row>
    <row r="12" spans="1:10" x14ac:dyDescent="0.2">
      <c r="A12" s="129">
        <v>7140</v>
      </c>
      <c r="B12" s="129" t="s">
        <v>585</v>
      </c>
      <c r="C12" s="268">
        <v>0</v>
      </c>
      <c r="D12" s="268">
        <v>0</v>
      </c>
      <c r="E12" s="268">
        <v>0</v>
      </c>
      <c r="F12" s="268">
        <v>0</v>
      </c>
    </row>
    <row r="13" spans="1:10" x14ac:dyDescent="0.2">
      <c r="A13" s="129">
        <v>7150</v>
      </c>
      <c r="B13" s="129" t="s">
        <v>584</v>
      </c>
      <c r="C13" s="268">
        <v>0</v>
      </c>
      <c r="D13" s="268">
        <v>0</v>
      </c>
      <c r="E13" s="268">
        <v>0</v>
      </c>
      <c r="F13" s="268">
        <v>0</v>
      </c>
    </row>
    <row r="14" spans="1:10" x14ac:dyDescent="0.2">
      <c r="A14" s="129">
        <v>7160</v>
      </c>
      <c r="B14" s="129" t="s">
        <v>583</v>
      </c>
      <c r="C14" s="268">
        <v>0</v>
      </c>
      <c r="D14" s="268">
        <v>0</v>
      </c>
      <c r="E14" s="268">
        <v>0</v>
      </c>
      <c r="F14" s="268">
        <v>0</v>
      </c>
    </row>
    <row r="15" spans="1:10" x14ac:dyDescent="0.2">
      <c r="A15" s="129">
        <v>7210</v>
      </c>
      <c r="B15" s="129" t="s">
        <v>582</v>
      </c>
      <c r="C15" s="268">
        <v>0</v>
      </c>
      <c r="D15" s="268">
        <v>0</v>
      </c>
      <c r="E15" s="268">
        <v>0</v>
      </c>
      <c r="F15" s="268">
        <v>0</v>
      </c>
    </row>
    <row r="16" spans="1:10" x14ac:dyDescent="0.2">
      <c r="A16" s="129">
        <v>7220</v>
      </c>
      <c r="B16" s="129" t="s">
        <v>581</v>
      </c>
      <c r="C16" s="268">
        <v>0</v>
      </c>
      <c r="D16" s="268">
        <v>0</v>
      </c>
      <c r="E16" s="268">
        <v>0</v>
      </c>
      <c r="F16" s="268">
        <v>0</v>
      </c>
    </row>
    <row r="17" spans="1:6" x14ac:dyDescent="0.2">
      <c r="A17" s="129">
        <v>7230</v>
      </c>
      <c r="B17" s="129" t="s">
        <v>580</v>
      </c>
      <c r="C17" s="268">
        <v>0</v>
      </c>
      <c r="D17" s="268">
        <v>0</v>
      </c>
      <c r="E17" s="268">
        <v>0</v>
      </c>
      <c r="F17" s="268">
        <v>0</v>
      </c>
    </row>
    <row r="18" spans="1:6" x14ac:dyDescent="0.2">
      <c r="A18" s="129">
        <v>7240</v>
      </c>
      <c r="B18" s="129" t="s">
        <v>579</v>
      </c>
      <c r="C18" s="268">
        <v>0</v>
      </c>
      <c r="D18" s="268">
        <v>0</v>
      </c>
      <c r="E18" s="268">
        <v>0</v>
      </c>
      <c r="F18" s="268">
        <v>0</v>
      </c>
    </row>
    <row r="19" spans="1:6" x14ac:dyDescent="0.2">
      <c r="A19" s="129">
        <v>7250</v>
      </c>
      <c r="B19" s="129" t="s">
        <v>578</v>
      </c>
      <c r="C19" s="268">
        <v>0</v>
      </c>
      <c r="D19" s="268">
        <v>0</v>
      </c>
      <c r="E19" s="268">
        <v>0</v>
      </c>
      <c r="F19" s="268">
        <v>0</v>
      </c>
    </row>
    <row r="20" spans="1:6" x14ac:dyDescent="0.2">
      <c r="A20" s="129">
        <v>7260</v>
      </c>
      <c r="B20" s="129" t="s">
        <v>577</v>
      </c>
      <c r="C20" s="268">
        <v>0</v>
      </c>
      <c r="D20" s="268">
        <v>0</v>
      </c>
      <c r="E20" s="268">
        <v>0</v>
      </c>
      <c r="F20" s="268">
        <v>0</v>
      </c>
    </row>
    <row r="21" spans="1:6" x14ac:dyDescent="0.2">
      <c r="A21" s="129">
        <v>7310</v>
      </c>
      <c r="B21" s="129" t="s">
        <v>576</v>
      </c>
      <c r="C21" s="268">
        <v>0</v>
      </c>
      <c r="D21" s="268">
        <v>0</v>
      </c>
      <c r="E21" s="268">
        <v>0</v>
      </c>
      <c r="F21" s="268">
        <v>0</v>
      </c>
    </row>
    <row r="22" spans="1:6" x14ac:dyDescent="0.2">
      <c r="A22" s="129">
        <v>7320</v>
      </c>
      <c r="B22" s="129" t="s">
        <v>575</v>
      </c>
      <c r="C22" s="268">
        <v>0</v>
      </c>
      <c r="D22" s="268">
        <v>0</v>
      </c>
      <c r="E22" s="268">
        <v>0</v>
      </c>
      <c r="F22" s="268">
        <v>0</v>
      </c>
    </row>
    <row r="23" spans="1:6" x14ac:dyDescent="0.2">
      <c r="A23" s="129">
        <v>7330</v>
      </c>
      <c r="B23" s="129" t="s">
        <v>574</v>
      </c>
      <c r="C23" s="268">
        <v>0</v>
      </c>
      <c r="D23" s="268">
        <v>0</v>
      </c>
      <c r="E23" s="268">
        <v>0</v>
      </c>
      <c r="F23" s="268">
        <v>0</v>
      </c>
    </row>
    <row r="24" spans="1:6" x14ac:dyDescent="0.2">
      <c r="A24" s="129">
        <v>7340</v>
      </c>
      <c r="B24" s="129" t="s">
        <v>573</v>
      </c>
      <c r="C24" s="268">
        <v>0</v>
      </c>
      <c r="D24" s="268">
        <v>0</v>
      </c>
      <c r="E24" s="268">
        <v>0</v>
      </c>
      <c r="F24" s="268">
        <v>0</v>
      </c>
    </row>
    <row r="25" spans="1:6" x14ac:dyDescent="0.2">
      <c r="A25" s="129">
        <v>7350</v>
      </c>
      <c r="B25" s="129" t="s">
        <v>572</v>
      </c>
      <c r="C25" s="268">
        <v>0</v>
      </c>
      <c r="D25" s="268">
        <v>0</v>
      </c>
      <c r="E25" s="268">
        <v>0</v>
      </c>
      <c r="F25" s="268">
        <v>0</v>
      </c>
    </row>
    <row r="26" spans="1:6" x14ac:dyDescent="0.2">
      <c r="A26" s="129">
        <v>7360</v>
      </c>
      <c r="B26" s="129" t="s">
        <v>571</v>
      </c>
      <c r="C26" s="268">
        <v>0</v>
      </c>
      <c r="D26" s="268">
        <v>0</v>
      </c>
      <c r="E26" s="268">
        <v>0</v>
      </c>
      <c r="F26" s="268">
        <v>0</v>
      </c>
    </row>
    <row r="27" spans="1:6" x14ac:dyDescent="0.2">
      <c r="A27" s="129">
        <v>7410</v>
      </c>
      <c r="B27" s="129" t="s">
        <v>570</v>
      </c>
      <c r="C27" s="268">
        <v>0</v>
      </c>
      <c r="D27" s="268">
        <v>0</v>
      </c>
      <c r="E27" s="268">
        <v>0</v>
      </c>
      <c r="F27" s="268">
        <v>0</v>
      </c>
    </row>
    <row r="28" spans="1:6" x14ac:dyDescent="0.2">
      <c r="A28" s="129">
        <v>7420</v>
      </c>
      <c r="B28" s="129" t="s">
        <v>569</v>
      </c>
      <c r="C28" s="268">
        <v>0</v>
      </c>
      <c r="D28" s="268">
        <v>0</v>
      </c>
      <c r="E28" s="268">
        <v>0</v>
      </c>
      <c r="F28" s="268">
        <v>0</v>
      </c>
    </row>
    <row r="29" spans="1:6" x14ac:dyDescent="0.2">
      <c r="A29" s="129">
        <v>7510</v>
      </c>
      <c r="B29" s="129" t="s">
        <v>568</v>
      </c>
      <c r="C29" s="268">
        <v>0</v>
      </c>
      <c r="D29" s="268">
        <v>0</v>
      </c>
      <c r="E29" s="268">
        <v>0</v>
      </c>
      <c r="F29" s="268">
        <v>0</v>
      </c>
    </row>
    <row r="30" spans="1:6" x14ac:dyDescent="0.2">
      <c r="A30" s="129">
        <v>7520</v>
      </c>
      <c r="B30" s="129" t="s">
        <v>567</v>
      </c>
      <c r="C30" s="268">
        <v>0</v>
      </c>
      <c r="D30" s="268">
        <v>0</v>
      </c>
      <c r="E30" s="268">
        <v>0</v>
      </c>
      <c r="F30" s="268">
        <v>0</v>
      </c>
    </row>
    <row r="31" spans="1:6" x14ac:dyDescent="0.2">
      <c r="A31" s="129">
        <v>7610</v>
      </c>
      <c r="B31" s="129" t="s">
        <v>566</v>
      </c>
      <c r="C31" s="268">
        <v>0</v>
      </c>
      <c r="D31" s="268">
        <v>0</v>
      </c>
      <c r="E31" s="268">
        <v>0</v>
      </c>
      <c r="F31" s="268">
        <v>0</v>
      </c>
    </row>
    <row r="32" spans="1:6" x14ac:dyDescent="0.2">
      <c r="A32" s="129">
        <v>7620</v>
      </c>
      <c r="B32" s="129" t="s">
        <v>565</v>
      </c>
      <c r="C32" s="268">
        <v>0</v>
      </c>
      <c r="D32" s="268">
        <v>0</v>
      </c>
      <c r="E32" s="268">
        <v>0</v>
      </c>
      <c r="F32" s="268">
        <v>0</v>
      </c>
    </row>
    <row r="33" spans="1:6" x14ac:dyDescent="0.2">
      <c r="A33" s="129">
        <v>7630</v>
      </c>
      <c r="B33" s="129" t="s">
        <v>564</v>
      </c>
      <c r="C33" s="268">
        <v>0</v>
      </c>
      <c r="D33" s="268">
        <v>0</v>
      </c>
      <c r="E33" s="268">
        <v>0</v>
      </c>
      <c r="F33" s="268">
        <v>0</v>
      </c>
    </row>
    <row r="34" spans="1:6" x14ac:dyDescent="0.2">
      <c r="A34" s="129">
        <v>7640</v>
      </c>
      <c r="B34" s="129" t="s">
        <v>563</v>
      </c>
      <c r="C34" s="268">
        <v>0</v>
      </c>
      <c r="D34" s="268">
        <v>0</v>
      </c>
      <c r="E34" s="268">
        <v>0</v>
      </c>
      <c r="F34" s="268">
        <v>0</v>
      </c>
    </row>
    <row r="35" spans="1:6" s="66" customFormat="1" x14ac:dyDescent="0.2">
      <c r="A35" s="64">
        <v>8000</v>
      </c>
      <c r="B35" s="66" t="s">
        <v>562</v>
      </c>
      <c r="C35" s="268">
        <v>0</v>
      </c>
      <c r="D35" s="268">
        <v>44008488.68</v>
      </c>
      <c r="E35" s="268">
        <v>44008488.68</v>
      </c>
      <c r="F35" s="268">
        <v>0</v>
      </c>
    </row>
    <row r="36" spans="1:6" x14ac:dyDescent="0.2">
      <c r="A36" s="129">
        <v>8110</v>
      </c>
      <c r="B36" s="129" t="s">
        <v>561</v>
      </c>
      <c r="C36" s="268">
        <v>3023300</v>
      </c>
      <c r="D36" s="268">
        <v>0</v>
      </c>
      <c r="E36" s="268">
        <v>0</v>
      </c>
      <c r="F36" s="268">
        <v>3023300</v>
      </c>
    </row>
    <row r="37" spans="1:6" x14ac:dyDescent="0.2">
      <c r="A37" s="129">
        <v>8120</v>
      </c>
      <c r="B37" s="129" t="s">
        <v>560</v>
      </c>
      <c r="C37" s="268">
        <v>3023300</v>
      </c>
      <c r="D37" s="268">
        <v>5880022.9299999997</v>
      </c>
      <c r="E37" s="268">
        <v>2856722.93</v>
      </c>
      <c r="F37" s="268">
        <v>0</v>
      </c>
    </row>
    <row r="38" spans="1:6" x14ac:dyDescent="0.2">
      <c r="A38" s="129">
        <v>8130</v>
      </c>
      <c r="B38" s="129" t="s">
        <v>559</v>
      </c>
      <c r="C38" s="268">
        <v>0</v>
      </c>
      <c r="D38" s="268">
        <v>2838544.81</v>
      </c>
      <c r="E38" s="268">
        <v>7989.21</v>
      </c>
      <c r="F38" s="268">
        <v>2830555.6</v>
      </c>
    </row>
    <row r="39" spans="1:6" x14ac:dyDescent="0.2">
      <c r="A39" s="129">
        <v>8140</v>
      </c>
      <c r="B39" s="129" t="s">
        <v>558</v>
      </c>
      <c r="C39" s="268">
        <v>0</v>
      </c>
      <c r="D39" s="268">
        <v>5890211.8399999999</v>
      </c>
      <c r="E39" s="268">
        <v>5890211.8399999999</v>
      </c>
      <c r="F39" s="268">
        <v>0</v>
      </c>
    </row>
    <row r="40" spans="1:6" x14ac:dyDescent="0.2">
      <c r="A40" s="129">
        <v>8150</v>
      </c>
      <c r="B40" s="129" t="s">
        <v>557</v>
      </c>
      <c r="C40" s="268">
        <v>0</v>
      </c>
      <c r="D40" s="268">
        <v>18178.12</v>
      </c>
      <c r="E40" s="268">
        <v>5872033.7199999997</v>
      </c>
      <c r="F40" s="268">
        <v>5853855.5999999996</v>
      </c>
    </row>
    <row r="41" spans="1:6" x14ac:dyDescent="0.2">
      <c r="A41" s="129">
        <v>8210</v>
      </c>
      <c r="B41" s="129" t="s">
        <v>556</v>
      </c>
      <c r="C41" s="268">
        <v>3023300</v>
      </c>
      <c r="D41" s="268">
        <v>0</v>
      </c>
      <c r="E41" s="268">
        <v>0</v>
      </c>
      <c r="F41" s="268">
        <v>3023300</v>
      </c>
    </row>
    <row r="42" spans="1:6" x14ac:dyDescent="0.2">
      <c r="A42" s="129">
        <v>8220</v>
      </c>
      <c r="B42" s="129" t="s">
        <v>555</v>
      </c>
      <c r="C42" s="268">
        <v>3023300</v>
      </c>
      <c r="D42" s="268">
        <v>4398332.09</v>
      </c>
      <c r="E42" s="268">
        <v>7421632.0899999999</v>
      </c>
      <c r="F42" s="268">
        <v>0</v>
      </c>
    </row>
    <row r="43" spans="1:6" x14ac:dyDescent="0.2">
      <c r="A43" s="129">
        <v>8230</v>
      </c>
      <c r="B43" s="129" t="s">
        <v>554</v>
      </c>
      <c r="C43" s="268">
        <v>0</v>
      </c>
      <c r="D43" s="268">
        <v>1567776.49</v>
      </c>
      <c r="E43" s="268">
        <v>4398332.09</v>
      </c>
      <c r="F43" s="268">
        <v>2830555.6</v>
      </c>
    </row>
    <row r="44" spans="1:6" x14ac:dyDescent="0.2">
      <c r="A44" s="129">
        <v>8240</v>
      </c>
      <c r="B44" s="129" t="s">
        <v>553</v>
      </c>
      <c r="C44" s="268">
        <v>0</v>
      </c>
      <c r="D44" s="268">
        <v>5853855.5999999996</v>
      </c>
      <c r="E44" s="268">
        <v>5853855.5999999996</v>
      </c>
      <c r="F44" s="268">
        <v>0</v>
      </c>
    </row>
    <row r="45" spans="1:6" x14ac:dyDescent="0.2">
      <c r="A45" s="129">
        <v>8250</v>
      </c>
      <c r="B45" s="129" t="s">
        <v>552</v>
      </c>
      <c r="C45" s="268">
        <v>0</v>
      </c>
      <c r="D45" s="268">
        <v>5853855.5999999996</v>
      </c>
      <c r="E45" s="268">
        <v>5853855.5999999996</v>
      </c>
      <c r="F45" s="268">
        <v>0</v>
      </c>
    </row>
    <row r="46" spans="1:6" x14ac:dyDescent="0.2">
      <c r="A46" s="129">
        <v>8260</v>
      </c>
      <c r="B46" s="129" t="s">
        <v>551</v>
      </c>
      <c r="C46" s="268">
        <v>0</v>
      </c>
      <c r="D46" s="268">
        <v>5853855.5999999996</v>
      </c>
      <c r="E46" s="268">
        <v>5853855.5999999996</v>
      </c>
      <c r="F46" s="268">
        <v>0</v>
      </c>
    </row>
    <row r="47" spans="1:6" x14ac:dyDescent="0.2">
      <c r="A47" s="129">
        <v>8270</v>
      </c>
      <c r="B47" s="129" t="s">
        <v>550</v>
      </c>
      <c r="C47" s="268">
        <v>0</v>
      </c>
      <c r="D47" s="268">
        <v>5853855.5999999996</v>
      </c>
      <c r="E47" s="268">
        <v>0</v>
      </c>
      <c r="F47" s="268">
        <v>5853855.5999999996</v>
      </c>
    </row>
    <row r="48" spans="1:6" x14ac:dyDescent="0.2">
      <c r="A48" s="102"/>
    </row>
    <row r="49" spans="1:2" x14ac:dyDescent="0.2">
      <c r="A49" s="102"/>
      <c r="B49" s="40" t="s">
        <v>237</v>
      </c>
    </row>
  </sheetData>
  <sheetProtection formatCells="0" formatColumns="0" formatRows="0" insertColumns="0" insertRows="0" insertHyperlinks="0" deleteColumns="0" deleteRows="0" sort="0" autoFilter="0" pivotTables="0"/>
  <mergeCells count="3">
    <mergeCell ref="A1:F1"/>
    <mergeCell ref="A2:F2"/>
    <mergeCell ref="A3:F3"/>
  </mergeCells>
  <printOptions horizontalCentered="1"/>
  <pageMargins left="0.70866141732283472" right="0.70866141732283472" top="0.74803149606299213" bottom="0.74803149606299213" header="0.31496062992125984" footer="0.31496062992125984"/>
  <pageSetup scale="57" orientation="landscape"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4"/>
  <sheetViews>
    <sheetView showGridLines="0" view="pageBreakPreview" zoomScaleNormal="100" zoomScaleSheetLayoutView="100" workbookViewId="0">
      <selection sqref="A1:F1"/>
    </sheetView>
  </sheetViews>
  <sheetFormatPr baseColWidth="10" defaultColWidth="9.140625" defaultRowHeight="11.25" x14ac:dyDescent="0.2"/>
  <cols>
    <col min="1" max="1" width="10" style="40" customWidth="1"/>
    <col min="2" max="2" width="64.5703125" style="40" bestFit="1" customWidth="1"/>
    <col min="3" max="3" width="16.42578125" style="40" bestFit="1" customWidth="1"/>
    <col min="4" max="4" width="19.140625" style="40" customWidth="1"/>
    <col min="5" max="5" width="24.5703125" style="40" customWidth="1"/>
    <col min="6" max="6" width="24.7109375" style="40" customWidth="1"/>
    <col min="7" max="8" width="16.7109375" style="40" customWidth="1"/>
    <col min="9" max="16384" width="9.140625" style="40"/>
  </cols>
  <sheetData>
    <row r="1" spans="1:8" s="305" customFormat="1" ht="18.95" customHeight="1" x14ac:dyDescent="0.25">
      <c r="A1" s="379" t="s">
        <v>88</v>
      </c>
      <c r="B1" s="380"/>
      <c r="C1" s="380"/>
      <c r="D1" s="380"/>
      <c r="E1" s="380"/>
      <c r="F1" s="380"/>
      <c r="G1" s="36" t="s">
        <v>95</v>
      </c>
      <c r="H1" s="37">
        <v>2022</v>
      </c>
    </row>
    <row r="2" spans="1:8" s="305" customFormat="1" ht="18.95" customHeight="1" x14ac:dyDescent="0.25">
      <c r="A2" s="379" t="s">
        <v>96</v>
      </c>
      <c r="B2" s="380"/>
      <c r="C2" s="380"/>
      <c r="D2" s="380"/>
      <c r="E2" s="380"/>
      <c r="F2" s="380"/>
      <c r="G2" s="36" t="s">
        <v>97</v>
      </c>
      <c r="H2" s="37" t="s">
        <v>617</v>
      </c>
    </row>
    <row r="3" spans="1:8" s="305" customFormat="1" ht="18.95" customHeight="1" x14ac:dyDescent="0.25">
      <c r="A3" s="379" t="s">
        <v>1963</v>
      </c>
      <c r="B3" s="380"/>
      <c r="C3" s="380"/>
      <c r="D3" s="380"/>
      <c r="E3" s="380"/>
      <c r="F3" s="380"/>
      <c r="G3" s="36" t="s">
        <v>98</v>
      </c>
      <c r="H3" s="37">
        <v>4</v>
      </c>
    </row>
    <row r="4" spans="1:8" x14ac:dyDescent="0.2">
      <c r="A4" s="38" t="s">
        <v>99</v>
      </c>
      <c r="B4" s="39"/>
      <c r="C4" s="39"/>
      <c r="D4" s="39"/>
      <c r="E4" s="39"/>
      <c r="F4" s="39"/>
      <c r="G4" s="39"/>
      <c r="H4" s="39"/>
    </row>
    <row r="6" spans="1:8" x14ac:dyDescent="0.2">
      <c r="A6" s="39" t="s">
        <v>100</v>
      </c>
      <c r="B6" s="39"/>
      <c r="C6" s="39"/>
      <c r="D6" s="39"/>
      <c r="E6" s="39"/>
      <c r="F6" s="39"/>
      <c r="G6" s="39"/>
      <c r="H6" s="39"/>
    </row>
    <row r="7" spans="1:8" x14ac:dyDescent="0.2">
      <c r="A7" s="41" t="s">
        <v>101</v>
      </c>
      <c r="B7" s="41" t="s">
        <v>102</v>
      </c>
      <c r="C7" s="41" t="s">
        <v>103</v>
      </c>
      <c r="D7" s="41" t="s">
        <v>104</v>
      </c>
      <c r="E7" s="41"/>
      <c r="F7" s="41"/>
      <c r="G7" s="41"/>
      <c r="H7" s="41"/>
    </row>
    <row r="8" spans="1:8" x14ac:dyDescent="0.2">
      <c r="A8" s="42">
        <v>1114</v>
      </c>
      <c r="B8" s="40" t="s">
        <v>105</v>
      </c>
      <c r="C8" s="268">
        <v>101542445.73999999</v>
      </c>
    </row>
    <row r="9" spans="1:8" x14ac:dyDescent="0.2">
      <c r="A9" s="42">
        <v>1115</v>
      </c>
      <c r="B9" s="40" t="s">
        <v>106</v>
      </c>
      <c r="C9" s="268">
        <v>0</v>
      </c>
    </row>
    <row r="10" spans="1:8" x14ac:dyDescent="0.2">
      <c r="A10" s="42">
        <v>1121</v>
      </c>
      <c r="B10" s="40" t="s">
        <v>107</v>
      </c>
      <c r="C10" s="268">
        <v>0</v>
      </c>
    </row>
    <row r="11" spans="1:8" x14ac:dyDescent="0.2">
      <c r="A11" s="42">
        <v>1211</v>
      </c>
      <c r="B11" s="40" t="s">
        <v>108</v>
      </c>
      <c r="C11" s="268">
        <v>0</v>
      </c>
    </row>
    <row r="13" spans="1:8" x14ac:dyDescent="0.2">
      <c r="A13" s="39" t="s">
        <v>109</v>
      </c>
      <c r="B13" s="39"/>
      <c r="C13" s="39"/>
      <c r="D13" s="39"/>
      <c r="E13" s="39"/>
      <c r="F13" s="39"/>
      <c r="G13" s="39"/>
      <c r="H13" s="39"/>
    </row>
    <row r="14" spans="1:8" x14ac:dyDescent="0.2">
      <c r="A14" s="41" t="s">
        <v>101</v>
      </c>
      <c r="B14" s="41" t="s">
        <v>102</v>
      </c>
      <c r="C14" s="41" t="s">
        <v>103</v>
      </c>
      <c r="D14" s="41">
        <v>2021</v>
      </c>
      <c r="E14" s="41">
        <f>D14-1</f>
        <v>2020</v>
      </c>
      <c r="F14" s="41">
        <f>E14-1</f>
        <v>2019</v>
      </c>
      <c r="G14" s="41">
        <f>F14-1</f>
        <v>2018</v>
      </c>
      <c r="H14" s="41" t="s">
        <v>110</v>
      </c>
    </row>
    <row r="15" spans="1:8" x14ac:dyDescent="0.2">
      <c r="A15" s="42">
        <v>1122</v>
      </c>
      <c r="B15" s="40" t="s">
        <v>111</v>
      </c>
      <c r="C15" s="114">
        <v>0</v>
      </c>
      <c r="D15" s="114">
        <v>0</v>
      </c>
      <c r="E15" s="114">
        <v>0</v>
      </c>
      <c r="F15" s="114">
        <v>0</v>
      </c>
      <c r="G15" s="114">
        <v>0</v>
      </c>
    </row>
    <row r="16" spans="1:8" x14ac:dyDescent="0.2">
      <c r="A16" s="42">
        <v>1124</v>
      </c>
      <c r="B16" s="40" t="s">
        <v>112</v>
      </c>
      <c r="C16" s="114">
        <v>0</v>
      </c>
      <c r="D16" s="114">
        <v>0</v>
      </c>
      <c r="E16" s="114">
        <v>0</v>
      </c>
      <c r="F16" s="114">
        <v>0</v>
      </c>
      <c r="G16" s="114">
        <v>0</v>
      </c>
    </row>
    <row r="18" spans="1:8" x14ac:dyDescent="0.2">
      <c r="A18" s="39" t="s">
        <v>113</v>
      </c>
      <c r="B18" s="39"/>
      <c r="C18" s="39"/>
      <c r="D18" s="39"/>
      <c r="E18" s="39"/>
      <c r="F18" s="39"/>
      <c r="G18" s="39"/>
      <c r="H18" s="39"/>
    </row>
    <row r="19" spans="1:8" x14ac:dyDescent="0.2">
      <c r="A19" s="41" t="s">
        <v>101</v>
      </c>
      <c r="B19" s="41" t="s">
        <v>102</v>
      </c>
      <c r="C19" s="41" t="s">
        <v>103</v>
      </c>
      <c r="D19" s="41" t="s">
        <v>114</v>
      </c>
      <c r="E19" s="41" t="s">
        <v>115</v>
      </c>
      <c r="F19" s="41" t="s">
        <v>116</v>
      </c>
      <c r="G19" s="41" t="s">
        <v>117</v>
      </c>
      <c r="H19" s="41" t="s">
        <v>118</v>
      </c>
    </row>
    <row r="20" spans="1:8" ht="45" x14ac:dyDescent="0.2">
      <c r="A20" s="349">
        <v>1123</v>
      </c>
      <c r="B20" s="183" t="s">
        <v>119</v>
      </c>
      <c r="C20" s="328">
        <v>4050154.41</v>
      </c>
      <c r="D20" s="328">
        <f>+C20</f>
        <v>4050154.41</v>
      </c>
      <c r="E20" s="328">
        <v>0</v>
      </c>
      <c r="F20" s="328">
        <v>0</v>
      </c>
      <c r="G20" s="328">
        <v>0</v>
      </c>
      <c r="H20" s="183" t="s">
        <v>1946</v>
      </c>
    </row>
    <row r="21" spans="1:8" x14ac:dyDescent="0.2">
      <c r="A21" s="349">
        <v>1125</v>
      </c>
      <c r="B21" s="183" t="s">
        <v>120</v>
      </c>
      <c r="C21" s="328">
        <v>2500</v>
      </c>
      <c r="D21" s="328">
        <v>2500</v>
      </c>
      <c r="E21" s="328">
        <v>0</v>
      </c>
      <c r="F21" s="328">
        <v>0</v>
      </c>
      <c r="G21" s="328">
        <v>0</v>
      </c>
      <c r="H21" s="183" t="s">
        <v>1947</v>
      </c>
    </row>
    <row r="22" spans="1:8" x14ac:dyDescent="0.2">
      <c r="A22" s="362">
        <v>1126</v>
      </c>
      <c r="B22" s="363" t="s">
        <v>121</v>
      </c>
      <c r="C22" s="328">
        <v>0</v>
      </c>
      <c r="D22" s="328">
        <v>0</v>
      </c>
      <c r="E22" s="328">
        <v>0</v>
      </c>
      <c r="F22" s="328">
        <v>0</v>
      </c>
      <c r="G22" s="328">
        <v>0</v>
      </c>
      <c r="H22" s="183"/>
    </row>
    <row r="23" spans="1:8" x14ac:dyDescent="0.2">
      <c r="A23" s="362">
        <v>1129</v>
      </c>
      <c r="B23" s="363" t="s">
        <v>122</v>
      </c>
      <c r="C23" s="328">
        <v>0</v>
      </c>
      <c r="D23" s="328">
        <v>0</v>
      </c>
      <c r="E23" s="328">
        <v>0</v>
      </c>
      <c r="F23" s="328">
        <v>0</v>
      </c>
      <c r="G23" s="328">
        <v>0</v>
      </c>
      <c r="H23" s="183"/>
    </row>
    <row r="24" spans="1:8" x14ac:dyDescent="0.2">
      <c r="A24" s="349">
        <v>1131</v>
      </c>
      <c r="B24" s="183" t="s">
        <v>123</v>
      </c>
      <c r="C24" s="328">
        <v>0</v>
      </c>
      <c r="D24" s="328">
        <v>0</v>
      </c>
      <c r="E24" s="328">
        <v>0</v>
      </c>
      <c r="F24" s="328">
        <v>0</v>
      </c>
      <c r="G24" s="328">
        <v>0</v>
      </c>
      <c r="H24" s="183"/>
    </row>
    <row r="25" spans="1:8" x14ac:dyDescent="0.2">
      <c r="A25" s="349">
        <v>1132</v>
      </c>
      <c r="B25" s="183" t="s">
        <v>124</v>
      </c>
      <c r="C25" s="328">
        <v>0</v>
      </c>
      <c r="D25" s="328">
        <v>0</v>
      </c>
      <c r="E25" s="328">
        <v>0</v>
      </c>
      <c r="F25" s="328">
        <v>0</v>
      </c>
      <c r="G25" s="328">
        <v>0</v>
      </c>
      <c r="H25" s="183"/>
    </row>
    <row r="26" spans="1:8" x14ac:dyDescent="0.2">
      <c r="A26" s="349">
        <v>1133</v>
      </c>
      <c r="B26" s="183" t="s">
        <v>125</v>
      </c>
      <c r="C26" s="328">
        <v>0</v>
      </c>
      <c r="D26" s="328">
        <v>0</v>
      </c>
      <c r="E26" s="328">
        <v>0</v>
      </c>
      <c r="F26" s="328">
        <v>0</v>
      </c>
      <c r="G26" s="328">
        <v>0</v>
      </c>
      <c r="H26" s="183"/>
    </row>
    <row r="27" spans="1:8" ht="45" x14ac:dyDescent="0.2">
      <c r="A27" s="349">
        <v>1134</v>
      </c>
      <c r="B27" s="183" t="s">
        <v>126</v>
      </c>
      <c r="C27" s="328">
        <v>1443432.4</v>
      </c>
      <c r="D27" s="328">
        <v>0</v>
      </c>
      <c r="E27" s="328">
        <v>754963.88</v>
      </c>
      <c r="F27" s="328">
        <v>689468.52</v>
      </c>
      <c r="G27" s="328">
        <v>0</v>
      </c>
      <c r="H27" s="183" t="s">
        <v>1948</v>
      </c>
    </row>
    <row r="28" spans="1:8" x14ac:dyDescent="0.2">
      <c r="A28" s="349">
        <v>1139</v>
      </c>
      <c r="B28" s="183" t="s">
        <v>127</v>
      </c>
      <c r="C28" s="328">
        <v>0</v>
      </c>
      <c r="D28" s="328">
        <v>0</v>
      </c>
      <c r="E28" s="328">
        <v>0</v>
      </c>
      <c r="F28" s="328">
        <v>0</v>
      </c>
      <c r="G28" s="328">
        <v>0</v>
      </c>
      <c r="H28" s="183"/>
    </row>
    <row r="29" spans="1:8" x14ac:dyDescent="0.2">
      <c r="A29" s="183"/>
      <c r="B29" s="183"/>
      <c r="C29" s="183"/>
      <c r="D29" s="183"/>
      <c r="E29" s="183"/>
      <c r="F29" s="183"/>
      <c r="G29" s="183"/>
      <c r="H29" s="183"/>
    </row>
    <row r="30" spans="1:8" x14ac:dyDescent="0.2">
      <c r="A30" s="181" t="s">
        <v>128</v>
      </c>
      <c r="B30" s="364"/>
      <c r="C30" s="364"/>
      <c r="D30" s="364"/>
      <c r="E30" s="364"/>
      <c r="F30" s="364"/>
      <c r="G30" s="364"/>
      <c r="H30" s="364"/>
    </row>
    <row r="31" spans="1:8" ht="33.75" x14ac:dyDescent="0.2">
      <c r="A31" s="365" t="s">
        <v>101</v>
      </c>
      <c r="B31" s="365" t="s">
        <v>102</v>
      </c>
      <c r="C31" s="365" t="s">
        <v>103</v>
      </c>
      <c r="D31" s="365" t="s">
        <v>129</v>
      </c>
      <c r="E31" s="365" t="s">
        <v>130</v>
      </c>
      <c r="F31" s="365" t="s">
        <v>131</v>
      </c>
      <c r="G31" s="365" t="s">
        <v>132</v>
      </c>
      <c r="H31" s="365"/>
    </row>
    <row r="32" spans="1:8" x14ac:dyDescent="0.2">
      <c r="A32" s="349">
        <v>1140</v>
      </c>
      <c r="B32" s="183" t="s">
        <v>133</v>
      </c>
      <c r="C32" s="366">
        <v>0</v>
      </c>
      <c r="D32" s="183"/>
      <c r="E32" s="183"/>
      <c r="F32" s="183"/>
      <c r="G32" s="183"/>
      <c r="H32" s="183"/>
    </row>
    <row r="33" spans="1:8" x14ac:dyDescent="0.2">
      <c r="A33" s="349">
        <v>1141</v>
      </c>
      <c r="B33" s="183" t="s">
        <v>134</v>
      </c>
      <c r="C33" s="366">
        <v>0</v>
      </c>
      <c r="D33" s="183"/>
      <c r="E33" s="183"/>
      <c r="F33" s="183"/>
      <c r="G33" s="183"/>
      <c r="H33" s="183"/>
    </row>
    <row r="34" spans="1:8" x14ac:dyDescent="0.2">
      <c r="A34" s="349">
        <v>1142</v>
      </c>
      <c r="B34" s="183" t="s">
        <v>135</v>
      </c>
      <c r="C34" s="366">
        <v>0</v>
      </c>
      <c r="D34" s="183"/>
      <c r="E34" s="183"/>
      <c r="F34" s="183"/>
      <c r="G34" s="183"/>
      <c r="H34" s="183"/>
    </row>
    <row r="35" spans="1:8" x14ac:dyDescent="0.2">
      <c r="A35" s="349">
        <v>1143</v>
      </c>
      <c r="B35" s="183" t="s">
        <v>136</v>
      </c>
      <c r="C35" s="366">
        <v>0</v>
      </c>
      <c r="D35" s="183"/>
      <c r="E35" s="183"/>
      <c r="F35" s="183"/>
      <c r="G35" s="183"/>
      <c r="H35" s="183"/>
    </row>
    <row r="36" spans="1:8" x14ac:dyDescent="0.2">
      <c r="A36" s="349">
        <v>1144</v>
      </c>
      <c r="B36" s="183" t="s">
        <v>137</v>
      </c>
      <c r="C36" s="366">
        <v>0</v>
      </c>
      <c r="D36" s="183"/>
      <c r="E36" s="183"/>
      <c r="F36" s="183"/>
      <c r="G36" s="183"/>
      <c r="H36" s="183"/>
    </row>
    <row r="37" spans="1:8" x14ac:dyDescent="0.2">
      <c r="A37" s="349">
        <v>1145</v>
      </c>
      <c r="B37" s="183" t="s">
        <v>138</v>
      </c>
      <c r="C37" s="366">
        <v>0</v>
      </c>
      <c r="D37" s="183"/>
      <c r="E37" s="183"/>
      <c r="F37" s="183"/>
      <c r="G37" s="183"/>
      <c r="H37" s="183"/>
    </row>
    <row r="38" spans="1:8" x14ac:dyDescent="0.2">
      <c r="A38" s="183"/>
      <c r="B38" s="183"/>
      <c r="C38" s="183"/>
      <c r="D38" s="183"/>
      <c r="E38" s="183"/>
      <c r="F38" s="183"/>
      <c r="G38" s="183"/>
      <c r="H38" s="183"/>
    </row>
    <row r="39" spans="1:8" x14ac:dyDescent="0.2">
      <c r="A39" s="181" t="s">
        <v>139</v>
      </c>
      <c r="B39" s="364"/>
      <c r="C39" s="364"/>
      <c r="D39" s="364"/>
      <c r="E39" s="364"/>
      <c r="F39" s="364"/>
      <c r="G39" s="364"/>
      <c r="H39" s="364"/>
    </row>
    <row r="40" spans="1:8" ht="33.75" x14ac:dyDescent="0.2">
      <c r="A40" s="365" t="s">
        <v>101</v>
      </c>
      <c r="B40" s="365" t="s">
        <v>102</v>
      </c>
      <c r="C40" s="365" t="s">
        <v>103</v>
      </c>
      <c r="D40" s="365" t="s">
        <v>140</v>
      </c>
      <c r="E40" s="365" t="s">
        <v>141</v>
      </c>
      <c r="F40" s="365" t="s">
        <v>142</v>
      </c>
      <c r="G40" s="365"/>
      <c r="H40" s="365"/>
    </row>
    <row r="41" spans="1:8" x14ac:dyDescent="0.2">
      <c r="A41" s="349">
        <v>1150</v>
      </c>
      <c r="B41" s="183" t="s">
        <v>143</v>
      </c>
      <c r="C41" s="366">
        <v>0</v>
      </c>
      <c r="D41" s="183"/>
      <c r="E41" s="183"/>
      <c r="F41" s="183"/>
      <c r="G41" s="183"/>
      <c r="H41" s="183"/>
    </row>
    <row r="42" spans="1:8" x14ac:dyDescent="0.2">
      <c r="A42" s="349">
        <v>1151</v>
      </c>
      <c r="B42" s="183" t="s">
        <v>144</v>
      </c>
      <c r="C42" s="366">
        <v>0</v>
      </c>
      <c r="D42" s="183"/>
      <c r="E42" s="183"/>
      <c r="F42" s="183"/>
      <c r="G42" s="183"/>
      <c r="H42" s="183"/>
    </row>
    <row r="43" spans="1:8" x14ac:dyDescent="0.2">
      <c r="A43" s="183"/>
      <c r="B43" s="183"/>
      <c r="C43" s="183"/>
      <c r="D43" s="183"/>
      <c r="E43" s="183"/>
      <c r="F43" s="183"/>
      <c r="G43" s="183"/>
      <c r="H43" s="183"/>
    </row>
    <row r="44" spans="1:8" x14ac:dyDescent="0.2">
      <c r="A44" s="181" t="s">
        <v>145</v>
      </c>
      <c r="B44" s="364"/>
      <c r="C44" s="364"/>
      <c r="D44" s="364"/>
      <c r="E44" s="364"/>
      <c r="F44" s="364"/>
      <c r="G44" s="364"/>
      <c r="H44" s="364"/>
    </row>
    <row r="45" spans="1:8" x14ac:dyDescent="0.2">
      <c r="A45" s="365" t="s">
        <v>101</v>
      </c>
      <c r="B45" s="365" t="s">
        <v>102</v>
      </c>
      <c r="C45" s="365" t="s">
        <v>103</v>
      </c>
      <c r="D45" s="365" t="s">
        <v>104</v>
      </c>
      <c r="E45" s="365" t="s">
        <v>118</v>
      </c>
      <c r="F45" s="365"/>
      <c r="G45" s="365"/>
      <c r="H45" s="365"/>
    </row>
    <row r="46" spans="1:8" x14ac:dyDescent="0.2">
      <c r="A46" s="349">
        <v>1213</v>
      </c>
      <c r="B46" s="183" t="s">
        <v>146</v>
      </c>
      <c r="C46" s="366">
        <v>0</v>
      </c>
      <c r="D46" s="183"/>
      <c r="E46" s="183"/>
      <c r="F46" s="183"/>
      <c r="G46" s="183"/>
      <c r="H46" s="183"/>
    </row>
    <row r="47" spans="1:8" x14ac:dyDescent="0.2">
      <c r="A47" s="183"/>
      <c r="B47" s="183"/>
      <c r="C47" s="183"/>
      <c r="D47" s="183"/>
      <c r="E47" s="183"/>
      <c r="F47" s="183"/>
      <c r="G47" s="183"/>
      <c r="H47" s="183"/>
    </row>
    <row r="48" spans="1:8" x14ac:dyDescent="0.2">
      <c r="A48" s="181" t="s">
        <v>147</v>
      </c>
      <c r="B48" s="364"/>
      <c r="C48" s="364"/>
      <c r="D48" s="364"/>
      <c r="E48" s="364"/>
      <c r="F48" s="364"/>
      <c r="G48" s="364"/>
      <c r="H48" s="364"/>
    </row>
    <row r="49" spans="1:11" x14ac:dyDescent="0.2">
      <c r="A49" s="365" t="s">
        <v>101</v>
      </c>
      <c r="B49" s="365" t="s">
        <v>102</v>
      </c>
      <c r="C49" s="365" t="s">
        <v>103</v>
      </c>
      <c r="D49" s="365"/>
      <c r="E49" s="365"/>
      <c r="F49" s="365"/>
      <c r="G49" s="365"/>
      <c r="H49" s="365"/>
    </row>
    <row r="50" spans="1:11" x14ac:dyDescent="0.2">
      <c r="A50" s="349">
        <v>1214</v>
      </c>
      <c r="B50" s="183" t="s">
        <v>148</v>
      </c>
      <c r="C50" s="366">
        <v>0</v>
      </c>
      <c r="D50" s="183"/>
      <c r="E50" s="183"/>
      <c r="F50" s="183"/>
      <c r="G50" s="183"/>
      <c r="H50" s="183"/>
    </row>
    <row r="51" spans="1:11" x14ac:dyDescent="0.2">
      <c r="A51" s="183"/>
      <c r="B51" s="183"/>
      <c r="C51" s="366"/>
      <c r="D51" s="183"/>
      <c r="E51" s="183"/>
      <c r="F51" s="183"/>
      <c r="G51" s="183"/>
      <c r="H51" s="183"/>
    </row>
    <row r="52" spans="1:11" x14ac:dyDescent="0.2">
      <c r="A52" s="181" t="s">
        <v>149</v>
      </c>
      <c r="B52" s="364"/>
      <c r="C52" s="364"/>
      <c r="D52" s="364"/>
      <c r="E52" s="364"/>
      <c r="F52" s="364"/>
      <c r="G52" s="364"/>
      <c r="H52" s="364"/>
    </row>
    <row r="53" spans="1:11" x14ac:dyDescent="0.2">
      <c r="A53" s="365" t="s">
        <v>101</v>
      </c>
      <c r="B53" s="365" t="s">
        <v>102</v>
      </c>
      <c r="C53" s="365" t="s">
        <v>103</v>
      </c>
      <c r="D53" s="365" t="s">
        <v>150</v>
      </c>
      <c r="E53" s="365" t="s">
        <v>151</v>
      </c>
      <c r="F53" s="365" t="s">
        <v>140</v>
      </c>
      <c r="G53" s="365" t="s">
        <v>152</v>
      </c>
      <c r="H53" s="365" t="s">
        <v>153</v>
      </c>
    </row>
    <row r="54" spans="1:11" x14ac:dyDescent="0.2">
      <c r="A54" s="349">
        <v>1230</v>
      </c>
      <c r="B54" s="183" t="s">
        <v>154</v>
      </c>
      <c r="C54" s="328">
        <v>0</v>
      </c>
      <c r="D54" s="328">
        <v>0</v>
      </c>
      <c r="E54" s="328">
        <v>0</v>
      </c>
      <c r="F54" s="183"/>
      <c r="G54" s="183"/>
      <c r="H54" s="183"/>
    </row>
    <row r="55" spans="1:11" x14ac:dyDescent="0.2">
      <c r="A55" s="349">
        <v>1231</v>
      </c>
      <c r="B55" s="183" t="s">
        <v>155</v>
      </c>
      <c r="C55" s="328">
        <v>0</v>
      </c>
      <c r="D55" s="328">
        <v>0</v>
      </c>
      <c r="E55" s="328">
        <v>0</v>
      </c>
      <c r="F55" s="183"/>
      <c r="G55" s="183"/>
      <c r="H55" s="183"/>
    </row>
    <row r="56" spans="1:11" x14ac:dyDescent="0.2">
      <c r="A56" s="349">
        <v>1232</v>
      </c>
      <c r="B56" s="183" t="s">
        <v>156</v>
      </c>
      <c r="C56" s="328">
        <v>0</v>
      </c>
      <c r="D56" s="328">
        <v>0</v>
      </c>
      <c r="E56" s="328">
        <v>0</v>
      </c>
      <c r="F56" s="183"/>
      <c r="G56" s="183"/>
      <c r="H56" s="183"/>
    </row>
    <row r="57" spans="1:11" x14ac:dyDescent="0.2">
      <c r="A57" s="349">
        <v>1233</v>
      </c>
      <c r="B57" s="183" t="s">
        <v>157</v>
      </c>
      <c r="C57" s="328">
        <v>0</v>
      </c>
      <c r="D57" s="328">
        <v>0</v>
      </c>
      <c r="E57" s="328">
        <v>0</v>
      </c>
      <c r="F57" s="183"/>
      <c r="G57" s="183"/>
      <c r="H57" s="183"/>
    </row>
    <row r="58" spans="1:11" x14ac:dyDescent="0.2">
      <c r="A58" s="349">
        <v>1234</v>
      </c>
      <c r="B58" s="183" t="s">
        <v>158</v>
      </c>
      <c r="C58" s="328">
        <v>0</v>
      </c>
      <c r="D58" s="328">
        <v>0</v>
      </c>
      <c r="E58" s="328">
        <v>0</v>
      </c>
      <c r="F58" s="183"/>
      <c r="G58" s="183"/>
      <c r="H58" s="183"/>
    </row>
    <row r="59" spans="1:11" x14ac:dyDescent="0.2">
      <c r="A59" s="349">
        <v>1235</v>
      </c>
      <c r="B59" s="183" t="s">
        <v>159</v>
      </c>
      <c r="C59" s="328">
        <v>0</v>
      </c>
      <c r="D59" s="328">
        <v>0</v>
      </c>
      <c r="E59" s="328">
        <v>0</v>
      </c>
      <c r="F59" s="183"/>
      <c r="G59" s="183"/>
      <c r="H59" s="183"/>
    </row>
    <row r="60" spans="1:11" x14ac:dyDescent="0.2">
      <c r="A60" s="349">
        <v>1236</v>
      </c>
      <c r="B60" s="183" t="s">
        <v>160</v>
      </c>
      <c r="C60" s="328">
        <v>0</v>
      </c>
      <c r="D60" s="328">
        <v>0</v>
      </c>
      <c r="E60" s="328">
        <v>0</v>
      </c>
      <c r="F60" s="183"/>
      <c r="G60" s="183"/>
      <c r="H60" s="183"/>
    </row>
    <row r="61" spans="1:11" x14ac:dyDescent="0.2">
      <c r="A61" s="349">
        <v>1239</v>
      </c>
      <c r="B61" s="183" t="s">
        <v>161</v>
      </c>
      <c r="C61" s="328">
        <v>0</v>
      </c>
      <c r="D61" s="328">
        <v>0</v>
      </c>
      <c r="E61" s="328">
        <v>0</v>
      </c>
      <c r="F61" s="183"/>
      <c r="G61" s="183"/>
      <c r="H61" s="183"/>
    </row>
    <row r="62" spans="1:11" ht="11.25" customHeight="1" x14ac:dyDescent="0.2">
      <c r="A62" s="349">
        <v>1240</v>
      </c>
      <c r="B62" s="183" t="s">
        <v>162</v>
      </c>
      <c r="C62" s="328">
        <v>4742072.0599999996</v>
      </c>
      <c r="D62" s="328">
        <f>SUM(D63:D68)</f>
        <v>256958.95</v>
      </c>
      <c r="E62" s="328">
        <f>SUM(E63:E68)</f>
        <v>4188293.13</v>
      </c>
      <c r="F62" s="183" t="s">
        <v>1446</v>
      </c>
      <c r="G62" s="183"/>
      <c r="H62" s="183" t="s">
        <v>1949</v>
      </c>
      <c r="I62" s="312"/>
      <c r="J62" s="312"/>
      <c r="K62" s="312"/>
    </row>
    <row r="63" spans="1:11" ht="45" x14ac:dyDescent="0.2">
      <c r="A63" s="349">
        <v>1241</v>
      </c>
      <c r="B63" s="183" t="s">
        <v>163</v>
      </c>
      <c r="C63" s="328">
        <v>1643994.95</v>
      </c>
      <c r="D63" s="328">
        <v>115334.91</v>
      </c>
      <c r="E63" s="328">
        <v>1442328.97</v>
      </c>
      <c r="F63" s="183" t="s">
        <v>1446</v>
      </c>
      <c r="G63" s="183" t="s">
        <v>1950</v>
      </c>
      <c r="H63" s="183" t="s">
        <v>1949</v>
      </c>
    </row>
    <row r="64" spans="1:11" x14ac:dyDescent="0.2">
      <c r="A64" s="349">
        <v>1242</v>
      </c>
      <c r="B64" s="183" t="s">
        <v>164</v>
      </c>
      <c r="C64" s="328">
        <v>0</v>
      </c>
      <c r="D64" s="328">
        <v>0</v>
      </c>
      <c r="E64" s="328">
        <v>0</v>
      </c>
      <c r="F64" s="183"/>
      <c r="G64" s="183"/>
      <c r="H64" s="183"/>
    </row>
    <row r="65" spans="1:8" x14ac:dyDescent="0.2">
      <c r="A65" s="349">
        <v>1243</v>
      </c>
      <c r="B65" s="183" t="s">
        <v>165</v>
      </c>
      <c r="C65" s="328">
        <v>0</v>
      </c>
      <c r="D65" s="328">
        <v>0</v>
      </c>
      <c r="E65" s="328">
        <v>0</v>
      </c>
      <c r="F65" s="183"/>
      <c r="G65" s="183"/>
      <c r="H65" s="183"/>
    </row>
    <row r="66" spans="1:8" ht="45" x14ac:dyDescent="0.2">
      <c r="A66" s="349">
        <v>1244</v>
      </c>
      <c r="B66" s="183" t="s">
        <v>166</v>
      </c>
      <c r="C66" s="328">
        <v>2815752.81</v>
      </c>
      <c r="D66" s="328">
        <v>111284.69</v>
      </c>
      <c r="E66" s="328">
        <v>2566343.86</v>
      </c>
      <c r="F66" s="183" t="s">
        <v>1446</v>
      </c>
      <c r="G66" s="367">
        <v>0.1</v>
      </c>
      <c r="H66" s="183" t="s">
        <v>1949</v>
      </c>
    </row>
    <row r="67" spans="1:8" x14ac:dyDescent="0.2">
      <c r="A67" s="349">
        <v>1245</v>
      </c>
      <c r="B67" s="183" t="s">
        <v>167</v>
      </c>
      <c r="C67" s="328">
        <v>0</v>
      </c>
      <c r="D67" s="328">
        <v>0</v>
      </c>
      <c r="E67" s="328">
        <v>0</v>
      </c>
      <c r="F67" s="183"/>
      <c r="G67" s="367"/>
      <c r="H67" s="183"/>
    </row>
    <row r="68" spans="1:8" ht="45" x14ac:dyDescent="0.2">
      <c r="A68" s="349">
        <v>1246</v>
      </c>
      <c r="B68" s="183" t="s">
        <v>168</v>
      </c>
      <c r="C68" s="328">
        <v>282324.3</v>
      </c>
      <c r="D68" s="328">
        <v>30339.35</v>
      </c>
      <c r="E68" s="328">
        <v>179620.3</v>
      </c>
      <c r="F68" s="183" t="s">
        <v>1446</v>
      </c>
      <c r="G68" s="367">
        <v>0.1</v>
      </c>
      <c r="H68" s="183" t="s">
        <v>1949</v>
      </c>
    </row>
    <row r="69" spans="1:8" x14ac:dyDescent="0.2">
      <c r="A69" s="349">
        <v>1247</v>
      </c>
      <c r="B69" s="183" t="s">
        <v>169</v>
      </c>
      <c r="C69" s="328">
        <v>0</v>
      </c>
      <c r="D69" s="328">
        <v>0</v>
      </c>
      <c r="E69" s="328">
        <v>0</v>
      </c>
      <c r="F69" s="183"/>
      <c r="G69" s="183"/>
      <c r="H69" s="183"/>
    </row>
    <row r="70" spans="1:8" x14ac:dyDescent="0.2">
      <c r="A70" s="349">
        <v>1248</v>
      </c>
      <c r="B70" s="183" t="s">
        <v>170</v>
      </c>
      <c r="C70" s="328">
        <v>0</v>
      </c>
      <c r="D70" s="328">
        <v>0</v>
      </c>
      <c r="E70" s="328">
        <v>0</v>
      </c>
      <c r="F70" s="183"/>
      <c r="G70" s="183"/>
      <c r="H70" s="183"/>
    </row>
    <row r="71" spans="1:8" x14ac:dyDescent="0.2">
      <c r="A71" s="183"/>
      <c r="B71" s="183"/>
      <c r="C71" s="183"/>
      <c r="D71" s="183"/>
      <c r="E71" s="183"/>
      <c r="F71" s="183"/>
      <c r="G71" s="183"/>
      <c r="H71" s="183"/>
    </row>
    <row r="72" spans="1:8" x14ac:dyDescent="0.2">
      <c r="A72" s="181" t="s">
        <v>171</v>
      </c>
      <c r="B72" s="364"/>
      <c r="C72" s="364"/>
      <c r="D72" s="364"/>
      <c r="E72" s="364"/>
      <c r="F72" s="364"/>
      <c r="G72" s="364"/>
      <c r="H72" s="364"/>
    </row>
    <row r="73" spans="1:8" x14ac:dyDescent="0.2">
      <c r="A73" s="365" t="s">
        <v>101</v>
      </c>
      <c r="B73" s="365" t="s">
        <v>102</v>
      </c>
      <c r="C73" s="365" t="s">
        <v>103</v>
      </c>
      <c r="D73" s="365" t="s">
        <v>172</v>
      </c>
      <c r="E73" s="365" t="s">
        <v>173</v>
      </c>
      <c r="F73" s="365" t="s">
        <v>140</v>
      </c>
      <c r="G73" s="365" t="s">
        <v>152</v>
      </c>
      <c r="H73" s="365" t="s">
        <v>153</v>
      </c>
    </row>
    <row r="74" spans="1:8" ht="45" x14ac:dyDescent="0.2">
      <c r="A74" s="349">
        <v>1250</v>
      </c>
      <c r="B74" s="183" t="s">
        <v>174</v>
      </c>
      <c r="C74" s="328">
        <v>319891.34999999998</v>
      </c>
      <c r="D74" s="328">
        <v>0</v>
      </c>
      <c r="E74" s="328">
        <v>319834.34999999998</v>
      </c>
      <c r="F74" s="183" t="s">
        <v>1446</v>
      </c>
      <c r="G74" s="183"/>
      <c r="H74" s="183" t="s">
        <v>1949</v>
      </c>
    </row>
    <row r="75" spans="1:8" ht="45" x14ac:dyDescent="0.2">
      <c r="A75" s="349">
        <v>1251</v>
      </c>
      <c r="B75" s="183" t="s">
        <v>175</v>
      </c>
      <c r="C75" s="328">
        <v>31056.9</v>
      </c>
      <c r="D75" s="328">
        <v>0</v>
      </c>
      <c r="E75" s="328">
        <v>31050.9</v>
      </c>
      <c r="F75" s="183" t="s">
        <v>1446</v>
      </c>
      <c r="G75" s="367">
        <v>0.3</v>
      </c>
      <c r="H75" s="183" t="s">
        <v>1949</v>
      </c>
    </row>
    <row r="76" spans="1:8" x14ac:dyDescent="0.2">
      <c r="A76" s="349">
        <v>1252</v>
      </c>
      <c r="B76" s="183" t="s">
        <v>176</v>
      </c>
      <c r="C76" s="328">
        <v>0</v>
      </c>
      <c r="D76" s="328">
        <v>0</v>
      </c>
      <c r="E76" s="328">
        <v>0</v>
      </c>
      <c r="F76" s="183"/>
      <c r="G76" s="183"/>
      <c r="H76" s="183"/>
    </row>
    <row r="77" spans="1:8" x14ac:dyDescent="0.2">
      <c r="A77" s="349">
        <v>1253</v>
      </c>
      <c r="B77" s="183" t="s">
        <v>177</v>
      </c>
      <c r="C77" s="328">
        <v>0</v>
      </c>
      <c r="D77" s="328">
        <v>0</v>
      </c>
      <c r="E77" s="328">
        <v>0</v>
      </c>
      <c r="F77" s="183"/>
      <c r="G77" s="183"/>
      <c r="H77" s="183"/>
    </row>
    <row r="78" spans="1:8" ht="45" x14ac:dyDescent="0.2">
      <c r="A78" s="349">
        <v>1254</v>
      </c>
      <c r="B78" s="183" t="s">
        <v>178</v>
      </c>
      <c r="C78" s="328">
        <v>288834.45</v>
      </c>
      <c r="D78" s="328">
        <v>0</v>
      </c>
      <c r="E78" s="328">
        <v>288783.45</v>
      </c>
      <c r="F78" s="183" t="s">
        <v>1446</v>
      </c>
      <c r="G78" s="367">
        <v>0.1</v>
      </c>
      <c r="H78" s="183" t="s">
        <v>1949</v>
      </c>
    </row>
    <row r="79" spans="1:8" x14ac:dyDescent="0.2">
      <c r="A79" s="349">
        <v>1259</v>
      </c>
      <c r="B79" s="183" t="s">
        <v>179</v>
      </c>
      <c r="C79" s="328">
        <v>0</v>
      </c>
      <c r="D79" s="328">
        <v>0</v>
      </c>
      <c r="E79" s="328">
        <v>0</v>
      </c>
      <c r="F79" s="183"/>
      <c r="G79" s="183"/>
      <c r="H79" s="183"/>
    </row>
    <row r="80" spans="1:8" x14ac:dyDescent="0.2">
      <c r="A80" s="349">
        <v>1270</v>
      </c>
      <c r="B80" s="183" t="s">
        <v>180</v>
      </c>
      <c r="C80" s="328">
        <v>0</v>
      </c>
      <c r="D80" s="328">
        <v>0</v>
      </c>
      <c r="E80" s="328">
        <v>0</v>
      </c>
      <c r="F80" s="183"/>
      <c r="G80" s="183"/>
      <c r="H80" s="183"/>
    </row>
    <row r="81" spans="1:8" x14ac:dyDescent="0.2">
      <c r="A81" s="349">
        <v>1271</v>
      </c>
      <c r="B81" s="183" t="s">
        <v>181</v>
      </c>
      <c r="C81" s="328">
        <v>0</v>
      </c>
      <c r="D81" s="328">
        <v>0</v>
      </c>
      <c r="E81" s="328">
        <v>0</v>
      </c>
      <c r="F81" s="183"/>
      <c r="G81" s="183"/>
      <c r="H81" s="183"/>
    </row>
    <row r="82" spans="1:8" x14ac:dyDescent="0.2">
      <c r="A82" s="349">
        <v>1272</v>
      </c>
      <c r="B82" s="183" t="s">
        <v>182</v>
      </c>
      <c r="C82" s="328">
        <v>0</v>
      </c>
      <c r="D82" s="328">
        <v>0</v>
      </c>
      <c r="E82" s="328">
        <v>0</v>
      </c>
      <c r="F82" s="183"/>
      <c r="G82" s="183"/>
      <c r="H82" s="183"/>
    </row>
    <row r="83" spans="1:8" x14ac:dyDescent="0.2">
      <c r="A83" s="349">
        <v>1273</v>
      </c>
      <c r="B83" s="183" t="s">
        <v>183</v>
      </c>
      <c r="C83" s="328">
        <v>0</v>
      </c>
      <c r="D83" s="328">
        <v>0</v>
      </c>
      <c r="E83" s="328">
        <v>0</v>
      </c>
      <c r="F83" s="183"/>
      <c r="G83" s="183"/>
      <c r="H83" s="183"/>
    </row>
    <row r="84" spans="1:8" x14ac:dyDescent="0.2">
      <c r="A84" s="349">
        <v>1274</v>
      </c>
      <c r="B84" s="183" t="s">
        <v>184</v>
      </c>
      <c r="C84" s="328">
        <v>0</v>
      </c>
      <c r="D84" s="328">
        <v>0</v>
      </c>
      <c r="E84" s="328">
        <v>0</v>
      </c>
      <c r="F84" s="183"/>
      <c r="G84" s="183"/>
      <c r="H84" s="183"/>
    </row>
    <row r="85" spans="1:8" x14ac:dyDescent="0.2">
      <c r="A85" s="349">
        <v>1275</v>
      </c>
      <c r="B85" s="183" t="s">
        <v>185</v>
      </c>
      <c r="C85" s="328">
        <v>0</v>
      </c>
      <c r="D85" s="328">
        <v>0</v>
      </c>
      <c r="E85" s="328">
        <v>0</v>
      </c>
      <c r="F85" s="183"/>
      <c r="G85" s="183"/>
      <c r="H85" s="183"/>
    </row>
    <row r="86" spans="1:8" x14ac:dyDescent="0.2">
      <c r="A86" s="349">
        <v>1279</v>
      </c>
      <c r="B86" s="183" t="s">
        <v>186</v>
      </c>
      <c r="C86" s="328">
        <v>0</v>
      </c>
      <c r="D86" s="328">
        <v>0</v>
      </c>
      <c r="E86" s="328">
        <v>0</v>
      </c>
      <c r="F86" s="183"/>
      <c r="G86" s="183"/>
      <c r="H86" s="183"/>
    </row>
    <row r="87" spans="1:8" x14ac:dyDescent="0.2">
      <c r="A87" s="183"/>
      <c r="B87" s="183"/>
      <c r="C87" s="183"/>
      <c r="D87" s="183"/>
      <c r="E87" s="183"/>
      <c r="F87" s="183"/>
      <c r="G87" s="183"/>
      <c r="H87" s="183"/>
    </row>
    <row r="88" spans="1:8" x14ac:dyDescent="0.2">
      <c r="A88" s="181" t="s">
        <v>187</v>
      </c>
      <c r="B88" s="364"/>
      <c r="C88" s="364"/>
      <c r="D88" s="364"/>
      <c r="E88" s="364"/>
      <c r="F88" s="364"/>
      <c r="G88" s="364"/>
      <c r="H88" s="364"/>
    </row>
    <row r="89" spans="1:8" x14ac:dyDescent="0.2">
      <c r="A89" s="365" t="s">
        <v>101</v>
      </c>
      <c r="B89" s="365" t="s">
        <v>102</v>
      </c>
      <c r="C89" s="365" t="s">
        <v>103</v>
      </c>
      <c r="D89" s="365" t="s">
        <v>188</v>
      </c>
      <c r="E89" s="365"/>
      <c r="F89" s="365"/>
      <c r="G89" s="365"/>
      <c r="H89" s="365"/>
    </row>
    <row r="90" spans="1:8" x14ac:dyDescent="0.2">
      <c r="A90" s="349">
        <v>1160</v>
      </c>
      <c r="B90" s="183" t="s">
        <v>189</v>
      </c>
      <c r="C90" s="328">
        <v>0</v>
      </c>
      <c r="D90" s="183"/>
      <c r="E90" s="183"/>
      <c r="F90" s="183"/>
      <c r="G90" s="183"/>
      <c r="H90" s="183"/>
    </row>
    <row r="91" spans="1:8" x14ac:dyDescent="0.2">
      <c r="A91" s="349">
        <v>1161</v>
      </c>
      <c r="B91" s="183" t="s">
        <v>190</v>
      </c>
      <c r="C91" s="328">
        <v>0</v>
      </c>
      <c r="D91" s="183"/>
      <c r="E91" s="183"/>
      <c r="F91" s="183"/>
      <c r="G91" s="183"/>
      <c r="H91" s="183"/>
    </row>
    <row r="92" spans="1:8" x14ac:dyDescent="0.2">
      <c r="A92" s="349">
        <v>1162</v>
      </c>
      <c r="B92" s="183" t="s">
        <v>191</v>
      </c>
      <c r="C92" s="328">
        <v>0</v>
      </c>
      <c r="D92" s="183"/>
      <c r="E92" s="183"/>
      <c r="F92" s="183"/>
      <c r="G92" s="183"/>
      <c r="H92" s="183"/>
    </row>
    <row r="93" spans="1:8" x14ac:dyDescent="0.2">
      <c r="A93" s="183"/>
      <c r="B93" s="183"/>
      <c r="C93" s="183"/>
      <c r="D93" s="183"/>
      <c r="E93" s="183"/>
      <c r="F93" s="183"/>
      <c r="G93" s="183"/>
      <c r="H93" s="183"/>
    </row>
    <row r="94" spans="1:8" x14ac:dyDescent="0.2">
      <c r="A94" s="181" t="s">
        <v>192</v>
      </c>
      <c r="B94" s="364"/>
      <c r="C94" s="364"/>
      <c r="D94" s="364"/>
      <c r="E94" s="364"/>
      <c r="F94" s="364"/>
      <c r="G94" s="364"/>
      <c r="H94" s="364"/>
    </row>
    <row r="95" spans="1:8" x14ac:dyDescent="0.2">
      <c r="A95" s="365" t="s">
        <v>101</v>
      </c>
      <c r="B95" s="365" t="s">
        <v>102</v>
      </c>
      <c r="C95" s="365" t="s">
        <v>103</v>
      </c>
      <c r="D95" s="365" t="s">
        <v>118</v>
      </c>
      <c r="E95" s="365"/>
      <c r="F95" s="365"/>
      <c r="G95" s="365"/>
      <c r="H95" s="365"/>
    </row>
    <row r="96" spans="1:8" x14ac:dyDescent="0.2">
      <c r="A96" s="349">
        <v>1290</v>
      </c>
      <c r="B96" s="183" t="s">
        <v>193</v>
      </c>
      <c r="C96" s="328">
        <v>0</v>
      </c>
      <c r="D96" s="183"/>
      <c r="E96" s="183"/>
      <c r="F96" s="183"/>
      <c r="G96" s="183"/>
      <c r="H96" s="183"/>
    </row>
    <row r="97" spans="1:8" x14ac:dyDescent="0.2">
      <c r="A97" s="349">
        <v>1291</v>
      </c>
      <c r="B97" s="183" t="s">
        <v>194</v>
      </c>
      <c r="C97" s="328">
        <v>0</v>
      </c>
      <c r="D97" s="183"/>
      <c r="E97" s="183"/>
      <c r="F97" s="183"/>
      <c r="G97" s="183"/>
      <c r="H97" s="183"/>
    </row>
    <row r="98" spans="1:8" x14ac:dyDescent="0.2">
      <c r="A98" s="349">
        <v>1292</v>
      </c>
      <c r="B98" s="183" t="s">
        <v>195</v>
      </c>
      <c r="C98" s="328">
        <v>0</v>
      </c>
      <c r="D98" s="183"/>
      <c r="E98" s="183"/>
      <c r="F98" s="183"/>
      <c r="G98" s="183"/>
      <c r="H98" s="183"/>
    </row>
    <row r="99" spans="1:8" x14ac:dyDescent="0.2">
      <c r="A99" s="349">
        <v>1293</v>
      </c>
      <c r="B99" s="183" t="s">
        <v>196</v>
      </c>
      <c r="C99" s="328">
        <v>0</v>
      </c>
      <c r="D99" s="183"/>
      <c r="E99" s="183"/>
      <c r="F99" s="183"/>
      <c r="G99" s="183"/>
      <c r="H99" s="183"/>
    </row>
    <row r="100" spans="1:8" x14ac:dyDescent="0.2">
      <c r="A100" s="183"/>
      <c r="B100" s="183"/>
      <c r="C100" s="183"/>
      <c r="D100" s="183"/>
      <c r="E100" s="183"/>
      <c r="F100" s="183"/>
      <c r="G100" s="183"/>
      <c r="H100" s="183"/>
    </row>
    <row r="101" spans="1:8" x14ac:dyDescent="0.2">
      <c r="A101" s="181" t="s">
        <v>197</v>
      </c>
      <c r="B101" s="364"/>
      <c r="C101" s="364"/>
      <c r="D101" s="364"/>
      <c r="E101" s="364"/>
      <c r="F101" s="364"/>
      <c r="G101" s="364"/>
      <c r="H101" s="364"/>
    </row>
    <row r="102" spans="1:8" x14ac:dyDescent="0.2">
      <c r="A102" s="365" t="s">
        <v>101</v>
      </c>
      <c r="B102" s="365" t="s">
        <v>102</v>
      </c>
      <c r="C102" s="365" t="s">
        <v>103</v>
      </c>
      <c r="D102" s="365" t="s">
        <v>114</v>
      </c>
      <c r="E102" s="365" t="s">
        <v>115</v>
      </c>
      <c r="F102" s="365" t="s">
        <v>116</v>
      </c>
      <c r="G102" s="365" t="s">
        <v>198</v>
      </c>
      <c r="H102" s="365" t="s">
        <v>199</v>
      </c>
    </row>
    <row r="103" spans="1:8" x14ac:dyDescent="0.2">
      <c r="A103" s="349">
        <v>2110</v>
      </c>
      <c r="B103" s="183" t="s">
        <v>200</v>
      </c>
      <c r="C103" s="328">
        <v>9468268.1400000006</v>
      </c>
      <c r="D103" s="328">
        <f>SUM(D104:D116)</f>
        <v>4001955.58</v>
      </c>
      <c r="E103" s="328">
        <f t="shared" ref="E103:G103" si="0">SUM(E104:E116)</f>
        <v>5433724.0300000003</v>
      </c>
      <c r="F103" s="328">
        <f t="shared" si="0"/>
        <v>32588.530000000028</v>
      </c>
      <c r="G103" s="328">
        <f t="shared" si="0"/>
        <v>0</v>
      </c>
      <c r="H103" s="183"/>
    </row>
    <row r="104" spans="1:8" x14ac:dyDescent="0.2">
      <c r="A104" s="349">
        <v>2111</v>
      </c>
      <c r="B104" s="183" t="s">
        <v>201</v>
      </c>
      <c r="C104" s="328">
        <v>0</v>
      </c>
      <c r="D104" s="328">
        <v>0</v>
      </c>
      <c r="E104" s="328">
        <v>0</v>
      </c>
      <c r="F104" s="328">
        <v>0</v>
      </c>
      <c r="G104" s="328">
        <v>0</v>
      </c>
      <c r="H104" s="183"/>
    </row>
    <row r="105" spans="1:8" x14ac:dyDescent="0.2">
      <c r="A105" s="349">
        <v>2112</v>
      </c>
      <c r="B105" s="183" t="s">
        <v>202</v>
      </c>
      <c r="C105" s="328">
        <v>205852.57</v>
      </c>
      <c r="D105" s="328">
        <v>205852.57</v>
      </c>
      <c r="E105" s="328">
        <v>0</v>
      </c>
      <c r="F105" s="328">
        <v>0</v>
      </c>
      <c r="G105" s="328">
        <v>0</v>
      </c>
      <c r="H105" s="183"/>
    </row>
    <row r="106" spans="1:8" ht="45" x14ac:dyDescent="0.2">
      <c r="A106" s="349">
        <v>2113</v>
      </c>
      <c r="B106" s="183" t="s">
        <v>203</v>
      </c>
      <c r="C106" s="328">
        <v>5433724.0300000003</v>
      </c>
      <c r="D106" s="328">
        <v>0</v>
      </c>
      <c r="E106" s="328">
        <v>5433724.0300000003</v>
      </c>
      <c r="F106" s="328">
        <v>0</v>
      </c>
      <c r="G106" s="328">
        <v>0</v>
      </c>
      <c r="H106" s="183" t="s">
        <v>1951</v>
      </c>
    </row>
    <row r="107" spans="1:8" x14ac:dyDescent="0.2">
      <c r="A107" s="349">
        <v>2114</v>
      </c>
      <c r="B107" s="183" t="s">
        <v>204</v>
      </c>
      <c r="C107" s="328">
        <v>0</v>
      </c>
      <c r="D107" s="328">
        <v>0</v>
      </c>
      <c r="E107" s="328">
        <v>0</v>
      </c>
      <c r="F107" s="328">
        <v>0</v>
      </c>
      <c r="G107" s="328">
        <v>0</v>
      </c>
      <c r="H107" s="183"/>
    </row>
    <row r="108" spans="1:8" x14ac:dyDescent="0.2">
      <c r="A108" s="349">
        <v>2115</v>
      </c>
      <c r="B108" s="183" t="s">
        <v>205</v>
      </c>
      <c r="C108" s="328">
        <v>0</v>
      </c>
      <c r="D108" s="328">
        <v>0</v>
      </c>
      <c r="E108" s="328">
        <v>0</v>
      </c>
      <c r="F108" s="328">
        <v>0</v>
      </c>
      <c r="G108" s="328">
        <v>0</v>
      </c>
      <c r="H108" s="183"/>
    </row>
    <row r="109" spans="1:8" x14ac:dyDescent="0.2">
      <c r="A109" s="349">
        <v>2116</v>
      </c>
      <c r="B109" s="183" t="s">
        <v>206</v>
      </c>
      <c r="C109" s="328">
        <v>0</v>
      </c>
      <c r="D109" s="328">
        <v>0</v>
      </c>
      <c r="E109" s="328">
        <v>0</v>
      </c>
      <c r="F109" s="328">
        <v>0</v>
      </c>
      <c r="G109" s="328">
        <v>0</v>
      </c>
      <c r="H109" s="183"/>
    </row>
    <row r="110" spans="1:8" ht="56.25" x14ac:dyDescent="0.2">
      <c r="A110" s="349">
        <v>2117</v>
      </c>
      <c r="B110" s="183" t="s">
        <v>207</v>
      </c>
      <c r="C110" s="328">
        <v>506176.15</v>
      </c>
      <c r="D110" s="328">
        <v>506176.15</v>
      </c>
      <c r="E110" s="328">
        <v>0</v>
      </c>
      <c r="F110" s="328">
        <v>0</v>
      </c>
      <c r="G110" s="328">
        <v>0</v>
      </c>
      <c r="H110" s="183" t="s">
        <v>1952</v>
      </c>
    </row>
    <row r="111" spans="1:8" x14ac:dyDescent="0.2">
      <c r="A111" s="349">
        <v>2118</v>
      </c>
      <c r="B111" s="183" t="s">
        <v>208</v>
      </c>
      <c r="C111" s="328">
        <v>0</v>
      </c>
      <c r="D111" s="328">
        <v>0</v>
      </c>
      <c r="E111" s="328">
        <v>0</v>
      </c>
      <c r="F111" s="328">
        <v>0</v>
      </c>
      <c r="G111" s="328">
        <v>0</v>
      </c>
      <c r="H111" s="183"/>
    </row>
    <row r="112" spans="1:8" ht="101.25" x14ac:dyDescent="0.2">
      <c r="A112" s="349">
        <v>2119</v>
      </c>
      <c r="B112" s="183" t="s">
        <v>209</v>
      </c>
      <c r="C112" s="328">
        <v>3322515.39</v>
      </c>
      <c r="D112" s="328">
        <v>3289926.86</v>
      </c>
      <c r="E112" s="328">
        <v>0</v>
      </c>
      <c r="F112" s="328">
        <v>32588.530000000028</v>
      </c>
      <c r="G112" s="328">
        <v>0</v>
      </c>
      <c r="H112" s="183" t="s">
        <v>1953</v>
      </c>
    </row>
    <row r="113" spans="1:8" x14ac:dyDescent="0.2">
      <c r="A113" s="349">
        <v>2120</v>
      </c>
      <c r="B113" s="183" t="s">
        <v>210</v>
      </c>
      <c r="C113" s="328">
        <v>0</v>
      </c>
      <c r="D113" s="328">
        <v>0</v>
      </c>
      <c r="E113" s="328">
        <v>0</v>
      </c>
      <c r="F113" s="328">
        <v>0</v>
      </c>
      <c r="G113" s="328">
        <v>0</v>
      </c>
      <c r="H113" s="183"/>
    </row>
    <row r="114" spans="1:8" x14ac:dyDescent="0.2">
      <c r="A114" s="349">
        <v>2121</v>
      </c>
      <c r="B114" s="183" t="s">
        <v>211</v>
      </c>
      <c r="C114" s="328">
        <v>0</v>
      </c>
      <c r="D114" s="328">
        <v>0</v>
      </c>
      <c r="E114" s="328">
        <v>0</v>
      </c>
      <c r="F114" s="328">
        <v>0</v>
      </c>
      <c r="G114" s="328">
        <v>0</v>
      </c>
      <c r="H114" s="183"/>
    </row>
    <row r="115" spans="1:8" x14ac:dyDescent="0.2">
      <c r="A115" s="349">
        <v>2122</v>
      </c>
      <c r="B115" s="183" t="s">
        <v>212</v>
      </c>
      <c r="C115" s="328">
        <v>0</v>
      </c>
      <c r="D115" s="328">
        <v>0</v>
      </c>
      <c r="E115" s="328">
        <v>0</v>
      </c>
      <c r="F115" s="328">
        <v>0</v>
      </c>
      <c r="G115" s="328">
        <v>0</v>
      </c>
      <c r="H115" s="183"/>
    </row>
    <row r="116" spans="1:8" x14ac:dyDescent="0.2">
      <c r="A116" s="349">
        <v>2129</v>
      </c>
      <c r="B116" s="183" t="s">
        <v>213</v>
      </c>
      <c r="C116" s="328">
        <v>0</v>
      </c>
      <c r="D116" s="328">
        <v>0</v>
      </c>
      <c r="E116" s="328">
        <v>0</v>
      </c>
      <c r="F116" s="328">
        <v>0</v>
      </c>
      <c r="G116" s="328">
        <v>0</v>
      </c>
      <c r="H116" s="183"/>
    </row>
    <row r="117" spans="1:8" x14ac:dyDescent="0.2">
      <c r="A117" s="183"/>
      <c r="B117" s="183"/>
      <c r="C117" s="183"/>
      <c r="D117" s="183"/>
      <c r="E117" s="183"/>
      <c r="F117" s="183"/>
      <c r="G117" s="183"/>
      <c r="H117" s="183"/>
    </row>
    <row r="118" spans="1:8" x14ac:dyDescent="0.2">
      <c r="A118" s="181" t="s">
        <v>214</v>
      </c>
      <c r="B118" s="364"/>
      <c r="C118" s="364"/>
      <c r="D118" s="364"/>
      <c r="E118" s="364"/>
      <c r="F118" s="364"/>
      <c r="G118" s="364"/>
      <c r="H118" s="364"/>
    </row>
    <row r="119" spans="1:8" x14ac:dyDescent="0.2">
      <c r="A119" s="365" t="s">
        <v>101</v>
      </c>
      <c r="B119" s="365" t="s">
        <v>102</v>
      </c>
      <c r="C119" s="365" t="s">
        <v>103</v>
      </c>
      <c r="D119" s="365" t="s">
        <v>215</v>
      </c>
      <c r="E119" s="365" t="s">
        <v>118</v>
      </c>
      <c r="F119" s="365"/>
      <c r="G119" s="365"/>
      <c r="H119" s="365"/>
    </row>
    <row r="120" spans="1:8" x14ac:dyDescent="0.2">
      <c r="A120" s="349">
        <v>2160</v>
      </c>
      <c r="B120" s="183" t="s">
        <v>216</v>
      </c>
      <c r="C120" s="328">
        <v>0</v>
      </c>
      <c r="D120" s="183"/>
      <c r="E120" s="183"/>
      <c r="F120" s="183"/>
      <c r="G120" s="183"/>
      <c r="H120" s="183"/>
    </row>
    <row r="121" spans="1:8" x14ac:dyDescent="0.2">
      <c r="A121" s="349">
        <v>2161</v>
      </c>
      <c r="B121" s="183" t="s">
        <v>217</v>
      </c>
      <c r="C121" s="328">
        <v>0</v>
      </c>
      <c r="D121" s="183"/>
      <c r="E121" s="183"/>
      <c r="F121" s="183"/>
      <c r="G121" s="183"/>
      <c r="H121" s="183"/>
    </row>
    <row r="122" spans="1:8" x14ac:dyDescent="0.2">
      <c r="A122" s="349">
        <v>2162</v>
      </c>
      <c r="B122" s="183" t="s">
        <v>218</v>
      </c>
      <c r="C122" s="328">
        <v>0</v>
      </c>
      <c r="D122" s="183"/>
      <c r="E122" s="183"/>
      <c r="F122" s="183"/>
      <c r="G122" s="183"/>
      <c r="H122" s="183"/>
    </row>
    <row r="123" spans="1:8" x14ac:dyDescent="0.2">
      <c r="A123" s="349">
        <v>2163</v>
      </c>
      <c r="B123" s="183" t="s">
        <v>219</v>
      </c>
      <c r="C123" s="328">
        <v>0</v>
      </c>
      <c r="D123" s="183"/>
      <c r="E123" s="183"/>
      <c r="F123" s="183"/>
      <c r="G123" s="183"/>
      <c r="H123" s="183"/>
    </row>
    <row r="124" spans="1:8" x14ac:dyDescent="0.2">
      <c r="A124" s="349">
        <v>2164</v>
      </c>
      <c r="B124" s="183" t="s">
        <v>220</v>
      </c>
      <c r="C124" s="328">
        <v>0</v>
      </c>
      <c r="D124" s="183"/>
      <c r="E124" s="183"/>
      <c r="F124" s="183"/>
      <c r="G124" s="183"/>
      <c r="H124" s="183"/>
    </row>
    <row r="125" spans="1:8" x14ac:dyDescent="0.2">
      <c r="A125" s="349">
        <v>2165</v>
      </c>
      <c r="B125" s="183" t="s">
        <v>221</v>
      </c>
      <c r="C125" s="328">
        <v>0</v>
      </c>
      <c r="D125" s="183"/>
      <c r="E125" s="183"/>
      <c r="F125" s="183"/>
      <c r="G125" s="183"/>
      <c r="H125" s="183"/>
    </row>
    <row r="126" spans="1:8" x14ac:dyDescent="0.2">
      <c r="A126" s="349">
        <v>2166</v>
      </c>
      <c r="B126" s="183" t="s">
        <v>222</v>
      </c>
      <c r="C126" s="328">
        <v>0</v>
      </c>
      <c r="D126" s="183"/>
      <c r="E126" s="183"/>
      <c r="F126" s="183"/>
      <c r="G126" s="183"/>
      <c r="H126" s="183"/>
    </row>
    <row r="127" spans="1:8" x14ac:dyDescent="0.2">
      <c r="A127" s="349">
        <v>2250</v>
      </c>
      <c r="B127" s="183" t="s">
        <v>223</v>
      </c>
      <c r="C127" s="328">
        <v>53482517.259999998</v>
      </c>
      <c r="D127" s="183"/>
      <c r="E127" s="183"/>
      <c r="F127" s="183"/>
      <c r="G127" s="183"/>
      <c r="H127" s="183"/>
    </row>
    <row r="128" spans="1:8" x14ac:dyDescent="0.2">
      <c r="A128" s="349">
        <v>2251</v>
      </c>
      <c r="B128" s="183" t="s">
        <v>224</v>
      </c>
      <c r="C128" s="328">
        <v>0</v>
      </c>
      <c r="D128" s="183"/>
      <c r="E128" s="183"/>
      <c r="F128" s="183"/>
      <c r="G128" s="183"/>
      <c r="H128" s="183"/>
    </row>
    <row r="129" spans="1:8" ht="22.5" x14ac:dyDescent="0.2">
      <c r="A129" s="349">
        <v>2252</v>
      </c>
      <c r="B129" s="183" t="s">
        <v>225</v>
      </c>
      <c r="C129" s="328">
        <v>73629.899999999994</v>
      </c>
      <c r="D129" s="183" t="s">
        <v>1511</v>
      </c>
      <c r="E129" s="183" t="s">
        <v>1954</v>
      </c>
      <c r="F129" s="183"/>
      <c r="G129" s="183"/>
      <c r="H129" s="183"/>
    </row>
    <row r="130" spans="1:8" ht="22.5" x14ac:dyDescent="0.2">
      <c r="A130" s="349">
        <v>2253</v>
      </c>
      <c r="B130" s="183" t="s">
        <v>226</v>
      </c>
      <c r="C130" s="328">
        <v>48278164.490000002</v>
      </c>
      <c r="D130" s="183" t="s">
        <v>1511</v>
      </c>
      <c r="E130" s="183" t="s">
        <v>1955</v>
      </c>
      <c r="F130" s="183"/>
      <c r="G130" s="183"/>
      <c r="H130" s="183"/>
    </row>
    <row r="131" spans="1:8" x14ac:dyDescent="0.2">
      <c r="A131" s="349">
        <v>2254</v>
      </c>
      <c r="B131" s="183" t="s">
        <v>227</v>
      </c>
      <c r="C131" s="328">
        <v>0</v>
      </c>
      <c r="D131" s="183"/>
      <c r="E131" s="183"/>
      <c r="F131" s="183"/>
      <c r="G131" s="183"/>
      <c r="H131" s="183"/>
    </row>
    <row r="132" spans="1:8" ht="45" x14ac:dyDescent="0.2">
      <c r="A132" s="349">
        <v>2255</v>
      </c>
      <c r="B132" s="183" t="s">
        <v>228</v>
      </c>
      <c r="C132" s="328">
        <v>5130722.87</v>
      </c>
      <c r="D132" s="183" t="s">
        <v>1511</v>
      </c>
      <c r="E132" s="183" t="s">
        <v>1956</v>
      </c>
      <c r="F132" s="183"/>
      <c r="G132" s="183"/>
      <c r="H132" s="183"/>
    </row>
    <row r="133" spans="1:8" x14ac:dyDescent="0.2">
      <c r="A133" s="349">
        <v>2256</v>
      </c>
      <c r="B133" s="183" t="s">
        <v>229</v>
      </c>
      <c r="C133" s="328">
        <v>0</v>
      </c>
      <c r="D133" s="183"/>
      <c r="E133" s="183"/>
      <c r="F133" s="183"/>
      <c r="G133" s="183"/>
      <c r="H133" s="183"/>
    </row>
    <row r="134" spans="1:8" x14ac:dyDescent="0.2">
      <c r="A134" s="183"/>
      <c r="B134" s="183"/>
      <c r="C134" s="183"/>
      <c r="D134" s="183"/>
      <c r="E134" s="183"/>
      <c r="F134" s="183"/>
      <c r="G134" s="183"/>
      <c r="H134" s="183"/>
    </row>
    <row r="135" spans="1:8" x14ac:dyDescent="0.2">
      <c r="A135" s="181" t="s">
        <v>230</v>
      </c>
      <c r="B135" s="364"/>
      <c r="C135" s="364"/>
      <c r="D135" s="364"/>
      <c r="E135" s="364"/>
      <c r="F135" s="364"/>
      <c r="G135" s="364"/>
      <c r="H135" s="364"/>
    </row>
    <row r="136" spans="1:8" x14ac:dyDescent="0.2">
      <c r="A136" s="368" t="s">
        <v>101</v>
      </c>
      <c r="B136" s="368" t="s">
        <v>102</v>
      </c>
      <c r="C136" s="368" t="s">
        <v>103</v>
      </c>
      <c r="D136" s="368" t="s">
        <v>215</v>
      </c>
      <c r="E136" s="368" t="s">
        <v>118</v>
      </c>
      <c r="F136" s="368"/>
      <c r="G136" s="368"/>
      <c r="H136" s="368"/>
    </row>
    <row r="137" spans="1:8" x14ac:dyDescent="0.2">
      <c r="A137" s="349">
        <v>2159</v>
      </c>
      <c r="B137" s="183" t="s">
        <v>231</v>
      </c>
      <c r="C137" s="328">
        <v>0</v>
      </c>
      <c r="D137" s="183"/>
      <c r="E137" s="183"/>
      <c r="F137" s="183"/>
      <c r="G137" s="183"/>
      <c r="H137" s="183"/>
    </row>
    <row r="138" spans="1:8" x14ac:dyDescent="0.2">
      <c r="A138" s="349">
        <v>2199</v>
      </c>
      <c r="B138" s="183" t="s">
        <v>232</v>
      </c>
      <c r="C138" s="328">
        <v>0</v>
      </c>
      <c r="D138" s="183"/>
      <c r="E138" s="183"/>
      <c r="F138" s="183"/>
      <c r="G138" s="183"/>
      <c r="H138" s="183"/>
    </row>
    <row r="139" spans="1:8" ht="67.5" x14ac:dyDescent="0.2">
      <c r="A139" s="349">
        <v>2240</v>
      </c>
      <c r="B139" s="183" t="s">
        <v>233</v>
      </c>
      <c r="C139" s="328">
        <v>168344678.13999999</v>
      </c>
      <c r="D139" s="183" t="s">
        <v>1957</v>
      </c>
      <c r="E139" s="183" t="s">
        <v>1958</v>
      </c>
      <c r="F139" s="183"/>
      <c r="G139" s="183"/>
      <c r="H139" s="183"/>
    </row>
    <row r="140" spans="1:8" x14ac:dyDescent="0.2">
      <c r="A140" s="349">
        <v>2241</v>
      </c>
      <c r="B140" s="183" t="s">
        <v>234</v>
      </c>
      <c r="C140" s="328">
        <v>0</v>
      </c>
      <c r="D140" s="183"/>
      <c r="E140" s="183"/>
      <c r="F140" s="183"/>
      <c r="G140" s="183"/>
      <c r="H140" s="183"/>
    </row>
    <row r="141" spans="1:8" x14ac:dyDescent="0.2">
      <c r="A141" s="349">
        <v>2242</v>
      </c>
      <c r="B141" s="183" t="s">
        <v>235</v>
      </c>
      <c r="C141" s="328">
        <v>0</v>
      </c>
      <c r="D141" s="183"/>
      <c r="E141" s="183"/>
      <c r="F141" s="183"/>
      <c r="G141" s="183"/>
      <c r="H141" s="183"/>
    </row>
    <row r="142" spans="1:8" ht="67.5" x14ac:dyDescent="0.2">
      <c r="A142" s="349">
        <v>2249</v>
      </c>
      <c r="B142" s="183" t="s">
        <v>236</v>
      </c>
      <c r="C142" s="328">
        <v>168344678.13999999</v>
      </c>
      <c r="D142" s="183" t="s">
        <v>1957</v>
      </c>
      <c r="E142" s="183" t="s">
        <v>1958</v>
      </c>
      <c r="F142" s="183"/>
      <c r="G142" s="183"/>
      <c r="H142" s="183"/>
    </row>
    <row r="143" spans="1:8" x14ac:dyDescent="0.2">
      <c r="H143" s="312"/>
    </row>
    <row r="144" spans="1:8" x14ac:dyDescent="0.2">
      <c r="B144" s="40" t="s">
        <v>237</v>
      </c>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pageSetup scale="47"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9"/>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40" customWidth="1"/>
    <col min="2" max="2" width="72.85546875" style="40" bestFit="1" customWidth="1"/>
    <col min="3" max="3" width="15.7109375" style="40" customWidth="1"/>
    <col min="4" max="5" width="19.7109375" style="40" customWidth="1"/>
    <col min="6" max="16384" width="9.140625" style="40"/>
  </cols>
  <sheetData>
    <row r="1" spans="1:5" s="306" customFormat="1" ht="18.95" customHeight="1" x14ac:dyDescent="0.25">
      <c r="A1" s="377" t="s">
        <v>88</v>
      </c>
      <c r="B1" s="377"/>
      <c r="C1" s="377"/>
      <c r="D1" s="36" t="s">
        <v>95</v>
      </c>
      <c r="E1" s="37">
        <v>2022</v>
      </c>
    </row>
    <row r="2" spans="1:5" s="305" customFormat="1" ht="18.95" customHeight="1" x14ac:dyDescent="0.25">
      <c r="A2" s="377" t="s">
        <v>435</v>
      </c>
      <c r="B2" s="377"/>
      <c r="C2" s="377"/>
      <c r="D2" s="36" t="s">
        <v>97</v>
      </c>
      <c r="E2" s="37" t="s">
        <v>617</v>
      </c>
    </row>
    <row r="3" spans="1:5" s="305" customFormat="1" ht="18.95" customHeight="1" x14ac:dyDescent="0.25">
      <c r="A3" s="377" t="s">
        <v>1963</v>
      </c>
      <c r="B3" s="377"/>
      <c r="C3" s="377"/>
      <c r="D3" s="36" t="s">
        <v>98</v>
      </c>
      <c r="E3" s="37">
        <v>4</v>
      </c>
    </row>
    <row r="4" spans="1:5" x14ac:dyDescent="0.2">
      <c r="A4" s="38" t="s">
        <v>99</v>
      </c>
      <c r="B4" s="39"/>
      <c r="C4" s="39"/>
      <c r="D4" s="39"/>
      <c r="E4" s="39"/>
    </row>
    <row r="6" spans="1:5" x14ac:dyDescent="0.2">
      <c r="A6" s="52" t="s">
        <v>434</v>
      </c>
      <c r="B6" s="52"/>
      <c r="C6" s="52"/>
      <c r="D6" s="52"/>
      <c r="E6" s="52"/>
    </row>
    <row r="7" spans="1:5" x14ac:dyDescent="0.2">
      <c r="A7" s="51" t="s">
        <v>101</v>
      </c>
      <c r="B7" s="51" t="s">
        <v>102</v>
      </c>
      <c r="C7" s="51" t="s">
        <v>103</v>
      </c>
      <c r="D7" s="51" t="s">
        <v>386</v>
      </c>
      <c r="E7" s="51"/>
    </row>
    <row r="8" spans="1:5" x14ac:dyDescent="0.2">
      <c r="A8" s="54">
        <v>4100</v>
      </c>
      <c r="B8" s="47" t="s">
        <v>433</v>
      </c>
      <c r="C8" s="270">
        <v>17717597.219999999</v>
      </c>
      <c r="D8" s="47"/>
      <c r="E8" s="53"/>
    </row>
    <row r="9" spans="1:5" x14ac:dyDescent="0.2">
      <c r="A9" s="54">
        <v>4110</v>
      </c>
      <c r="B9" s="47" t="s">
        <v>432</v>
      </c>
      <c r="C9" s="270">
        <v>0</v>
      </c>
      <c r="D9" s="47"/>
      <c r="E9" s="53"/>
    </row>
    <row r="10" spans="1:5" x14ac:dyDescent="0.2">
      <c r="A10" s="54">
        <v>4111</v>
      </c>
      <c r="B10" s="47" t="s">
        <v>431</v>
      </c>
      <c r="C10" s="270">
        <v>0</v>
      </c>
      <c r="D10" s="47"/>
      <c r="E10" s="53"/>
    </row>
    <row r="11" spans="1:5" x14ac:dyDescent="0.2">
      <c r="A11" s="54">
        <v>4112</v>
      </c>
      <c r="B11" s="47" t="s">
        <v>430</v>
      </c>
      <c r="C11" s="270">
        <v>0</v>
      </c>
      <c r="D11" s="47"/>
      <c r="E11" s="53"/>
    </row>
    <row r="12" spans="1:5" x14ac:dyDescent="0.2">
      <c r="A12" s="54">
        <v>4113</v>
      </c>
      <c r="B12" s="47" t="s">
        <v>429</v>
      </c>
      <c r="C12" s="270">
        <v>0</v>
      </c>
      <c r="D12" s="47"/>
      <c r="E12" s="53"/>
    </row>
    <row r="13" spans="1:5" x14ac:dyDescent="0.2">
      <c r="A13" s="54">
        <v>4114</v>
      </c>
      <c r="B13" s="47" t="s">
        <v>428</v>
      </c>
      <c r="C13" s="270">
        <v>0</v>
      </c>
      <c r="D13" s="47"/>
      <c r="E13" s="53"/>
    </row>
    <row r="14" spans="1:5" x14ac:dyDescent="0.2">
      <c r="A14" s="54">
        <v>4115</v>
      </c>
      <c r="B14" s="47" t="s">
        <v>427</v>
      </c>
      <c r="C14" s="270">
        <v>0</v>
      </c>
      <c r="D14" s="47"/>
      <c r="E14" s="53"/>
    </row>
    <row r="15" spans="1:5" x14ac:dyDescent="0.2">
      <c r="A15" s="54">
        <v>4116</v>
      </c>
      <c r="B15" s="47" t="s">
        <v>426</v>
      </c>
      <c r="C15" s="270">
        <v>0</v>
      </c>
      <c r="D15" s="47"/>
      <c r="E15" s="53"/>
    </row>
    <row r="16" spans="1:5" x14ac:dyDescent="0.2">
      <c r="A16" s="54">
        <v>4117</v>
      </c>
      <c r="B16" s="47" t="s">
        <v>425</v>
      </c>
      <c r="C16" s="270">
        <v>0</v>
      </c>
      <c r="D16" s="47"/>
      <c r="E16" s="53"/>
    </row>
    <row r="17" spans="1:5" ht="22.5" x14ac:dyDescent="0.2">
      <c r="A17" s="54">
        <v>4118</v>
      </c>
      <c r="B17" s="55" t="s">
        <v>424</v>
      </c>
      <c r="C17" s="270">
        <v>0</v>
      </c>
      <c r="D17" s="47"/>
      <c r="E17" s="53"/>
    </row>
    <row r="18" spans="1:5" x14ac:dyDescent="0.2">
      <c r="A18" s="54">
        <v>4119</v>
      </c>
      <c r="B18" s="47" t="s">
        <v>423</v>
      </c>
      <c r="C18" s="270">
        <v>0</v>
      </c>
      <c r="D18" s="47"/>
      <c r="E18" s="53"/>
    </row>
    <row r="19" spans="1:5" x14ac:dyDescent="0.2">
      <c r="A19" s="54">
        <v>4120</v>
      </c>
      <c r="B19" s="47" t="s">
        <v>422</v>
      </c>
      <c r="C19" s="270">
        <v>0</v>
      </c>
      <c r="D19" s="47"/>
      <c r="E19" s="53"/>
    </row>
    <row r="20" spans="1:5" x14ac:dyDescent="0.2">
      <c r="A20" s="54">
        <v>4121</v>
      </c>
      <c r="B20" s="47" t="s">
        <v>421</v>
      </c>
      <c r="C20" s="270">
        <v>0</v>
      </c>
      <c r="D20" s="47"/>
      <c r="E20" s="53"/>
    </row>
    <row r="21" spans="1:5" x14ac:dyDescent="0.2">
      <c r="A21" s="54">
        <v>4122</v>
      </c>
      <c r="B21" s="47" t="s">
        <v>420</v>
      </c>
      <c r="C21" s="270">
        <v>0</v>
      </c>
      <c r="D21" s="47"/>
      <c r="E21" s="53"/>
    </row>
    <row r="22" spans="1:5" x14ac:dyDescent="0.2">
      <c r="A22" s="54">
        <v>4123</v>
      </c>
      <c r="B22" s="47" t="s">
        <v>419</v>
      </c>
      <c r="C22" s="270">
        <v>0</v>
      </c>
      <c r="D22" s="47"/>
      <c r="E22" s="53"/>
    </row>
    <row r="23" spans="1:5" x14ac:dyDescent="0.2">
      <c r="A23" s="54">
        <v>4124</v>
      </c>
      <c r="B23" s="47" t="s">
        <v>418</v>
      </c>
      <c r="C23" s="270">
        <v>0</v>
      </c>
      <c r="D23" s="47"/>
      <c r="E23" s="53"/>
    </row>
    <row r="24" spans="1:5" x14ac:dyDescent="0.2">
      <c r="A24" s="54">
        <v>4129</v>
      </c>
      <c r="B24" s="47" t="s">
        <v>417</v>
      </c>
      <c r="C24" s="270">
        <v>0</v>
      </c>
      <c r="D24" s="47"/>
      <c r="E24" s="53"/>
    </row>
    <row r="25" spans="1:5" x14ac:dyDescent="0.2">
      <c r="A25" s="54">
        <v>4130</v>
      </c>
      <c r="B25" s="47" t="s">
        <v>416</v>
      </c>
      <c r="C25" s="270">
        <v>0</v>
      </c>
      <c r="D25" s="47"/>
      <c r="E25" s="53"/>
    </row>
    <row r="26" spans="1:5" x14ac:dyDescent="0.2">
      <c r="A26" s="54">
        <v>4131</v>
      </c>
      <c r="B26" s="47" t="s">
        <v>415</v>
      </c>
      <c r="C26" s="270">
        <v>0</v>
      </c>
      <c r="D26" s="47"/>
      <c r="E26" s="53"/>
    </row>
    <row r="27" spans="1:5" ht="22.5" x14ac:dyDescent="0.2">
      <c r="A27" s="54">
        <v>4132</v>
      </c>
      <c r="B27" s="55" t="s">
        <v>414</v>
      </c>
      <c r="C27" s="270">
        <v>0</v>
      </c>
      <c r="D27" s="47"/>
      <c r="E27" s="53"/>
    </row>
    <row r="28" spans="1:5" x14ac:dyDescent="0.2">
      <c r="A28" s="54">
        <v>4140</v>
      </c>
      <c r="B28" s="47" t="s">
        <v>413</v>
      </c>
      <c r="C28" s="270">
        <v>0</v>
      </c>
      <c r="D28" s="47"/>
      <c r="E28" s="53"/>
    </row>
    <row r="29" spans="1:5" x14ac:dyDescent="0.2">
      <c r="A29" s="54">
        <v>4141</v>
      </c>
      <c r="B29" s="47" t="s">
        <v>412</v>
      </c>
      <c r="C29" s="270">
        <v>0</v>
      </c>
      <c r="D29" s="47"/>
      <c r="E29" s="53"/>
    </row>
    <row r="30" spans="1:5" x14ac:dyDescent="0.2">
      <c r="A30" s="54">
        <v>4143</v>
      </c>
      <c r="B30" s="47" t="s">
        <v>411</v>
      </c>
      <c r="C30" s="270">
        <v>0</v>
      </c>
      <c r="D30" s="47"/>
      <c r="E30" s="53"/>
    </row>
    <row r="31" spans="1:5" x14ac:dyDescent="0.2">
      <c r="A31" s="54">
        <v>4144</v>
      </c>
      <c r="B31" s="47" t="s">
        <v>410</v>
      </c>
      <c r="C31" s="270">
        <v>0</v>
      </c>
      <c r="D31" s="47"/>
      <c r="E31" s="53"/>
    </row>
    <row r="32" spans="1:5" ht="22.5" x14ac:dyDescent="0.2">
      <c r="A32" s="54">
        <v>4145</v>
      </c>
      <c r="B32" s="55" t="s">
        <v>409</v>
      </c>
      <c r="C32" s="270">
        <v>0</v>
      </c>
      <c r="D32" s="47"/>
      <c r="E32" s="53"/>
    </row>
    <row r="33" spans="1:5" x14ac:dyDescent="0.2">
      <c r="A33" s="54">
        <v>4149</v>
      </c>
      <c r="B33" s="47" t="s">
        <v>408</v>
      </c>
      <c r="C33" s="270">
        <v>0</v>
      </c>
      <c r="D33" s="47"/>
      <c r="E33" s="53"/>
    </row>
    <row r="34" spans="1:5" x14ac:dyDescent="0.2">
      <c r="A34" s="54">
        <v>4150</v>
      </c>
      <c r="B34" s="47" t="s">
        <v>407</v>
      </c>
      <c r="C34" s="270">
        <v>0</v>
      </c>
      <c r="D34" s="47"/>
      <c r="E34" s="53"/>
    </row>
    <row r="35" spans="1:5" x14ac:dyDescent="0.2">
      <c r="A35" s="54">
        <v>4151</v>
      </c>
      <c r="B35" s="47" t="s">
        <v>407</v>
      </c>
      <c r="C35" s="270">
        <v>0</v>
      </c>
      <c r="D35" s="47"/>
      <c r="E35" s="53"/>
    </row>
    <row r="36" spans="1:5" ht="22.5" x14ac:dyDescent="0.2">
      <c r="A36" s="54">
        <v>4154</v>
      </c>
      <c r="B36" s="55" t="s">
        <v>406</v>
      </c>
      <c r="C36" s="270">
        <v>0</v>
      </c>
      <c r="D36" s="47"/>
      <c r="E36" s="53"/>
    </row>
    <row r="37" spans="1:5" x14ac:dyDescent="0.2">
      <c r="A37" s="54">
        <v>4160</v>
      </c>
      <c r="B37" s="47" t="s">
        <v>405</v>
      </c>
      <c r="C37" s="270">
        <v>0</v>
      </c>
      <c r="D37" s="47"/>
      <c r="E37" s="53"/>
    </row>
    <row r="38" spans="1:5" x14ac:dyDescent="0.2">
      <c r="A38" s="54">
        <v>4161</v>
      </c>
      <c r="B38" s="47" t="s">
        <v>404</v>
      </c>
      <c r="C38" s="270">
        <v>0</v>
      </c>
      <c r="D38" s="47"/>
      <c r="E38" s="53"/>
    </row>
    <row r="39" spans="1:5" x14ac:dyDescent="0.2">
      <c r="A39" s="54">
        <v>4162</v>
      </c>
      <c r="B39" s="47" t="s">
        <v>403</v>
      </c>
      <c r="C39" s="270">
        <v>0</v>
      </c>
      <c r="D39" s="47"/>
      <c r="E39" s="53"/>
    </row>
    <row r="40" spans="1:5" x14ac:dyDescent="0.2">
      <c r="A40" s="54">
        <v>4163</v>
      </c>
      <c r="B40" s="47" t="s">
        <v>402</v>
      </c>
      <c r="C40" s="270">
        <v>0</v>
      </c>
      <c r="D40" s="47"/>
      <c r="E40" s="53"/>
    </row>
    <row r="41" spans="1:5" x14ac:dyDescent="0.2">
      <c r="A41" s="54">
        <v>4164</v>
      </c>
      <c r="B41" s="47" t="s">
        <v>401</v>
      </c>
      <c r="C41" s="270">
        <v>0</v>
      </c>
      <c r="D41" s="47"/>
      <c r="E41" s="53"/>
    </row>
    <row r="42" spans="1:5" x14ac:dyDescent="0.2">
      <c r="A42" s="54">
        <v>4165</v>
      </c>
      <c r="B42" s="47" t="s">
        <v>400</v>
      </c>
      <c r="C42" s="270">
        <v>0</v>
      </c>
      <c r="D42" s="47"/>
      <c r="E42" s="53"/>
    </row>
    <row r="43" spans="1:5" ht="22.5" x14ac:dyDescent="0.2">
      <c r="A43" s="54">
        <v>4166</v>
      </c>
      <c r="B43" s="55" t="s">
        <v>399</v>
      </c>
      <c r="C43" s="270">
        <v>0</v>
      </c>
      <c r="D43" s="47"/>
      <c r="E43" s="53"/>
    </row>
    <row r="44" spans="1:5" x14ac:dyDescent="0.2">
      <c r="A44" s="54">
        <v>4168</v>
      </c>
      <c r="B44" s="47" t="s">
        <v>398</v>
      </c>
      <c r="C44" s="270">
        <v>0</v>
      </c>
      <c r="D44" s="47"/>
      <c r="E44" s="53"/>
    </row>
    <row r="45" spans="1:5" x14ac:dyDescent="0.2">
      <c r="A45" s="54">
        <v>4169</v>
      </c>
      <c r="B45" s="47" t="s">
        <v>397</v>
      </c>
      <c r="C45" s="270">
        <v>0</v>
      </c>
      <c r="D45" s="47"/>
      <c r="E45" s="53"/>
    </row>
    <row r="46" spans="1:5" x14ac:dyDescent="0.2">
      <c r="A46" s="54">
        <v>4170</v>
      </c>
      <c r="B46" s="47" t="s">
        <v>396</v>
      </c>
      <c r="C46" s="270">
        <v>17717597.219999999</v>
      </c>
      <c r="D46" s="47"/>
      <c r="E46" s="53"/>
    </row>
    <row r="47" spans="1:5" x14ac:dyDescent="0.2">
      <c r="A47" s="54">
        <v>4171</v>
      </c>
      <c r="B47" s="47" t="s">
        <v>395</v>
      </c>
      <c r="C47" s="270">
        <v>0</v>
      </c>
      <c r="D47" s="47"/>
      <c r="E47" s="53"/>
    </row>
    <row r="48" spans="1:5" x14ac:dyDescent="0.2">
      <c r="A48" s="54">
        <v>4172</v>
      </c>
      <c r="B48" s="47" t="s">
        <v>394</v>
      </c>
      <c r="C48" s="270">
        <v>0</v>
      </c>
      <c r="D48" s="47"/>
      <c r="E48" s="53"/>
    </row>
    <row r="49" spans="1:5" ht="22.5" x14ac:dyDescent="0.2">
      <c r="A49" s="54">
        <v>4173</v>
      </c>
      <c r="B49" s="55" t="s">
        <v>393</v>
      </c>
      <c r="C49" s="270">
        <v>17717597.219999999</v>
      </c>
      <c r="D49" s="47" t="s">
        <v>1959</v>
      </c>
      <c r="E49" s="53"/>
    </row>
    <row r="50" spans="1:5" ht="22.5" x14ac:dyDescent="0.2">
      <c r="A50" s="54">
        <v>4174</v>
      </c>
      <c r="B50" s="55" t="s">
        <v>392</v>
      </c>
      <c r="C50" s="270">
        <v>0</v>
      </c>
      <c r="D50" s="47"/>
      <c r="E50" s="53"/>
    </row>
    <row r="51" spans="1:5" ht="22.5" x14ac:dyDescent="0.2">
      <c r="A51" s="54">
        <v>4175</v>
      </c>
      <c r="B51" s="55" t="s">
        <v>391</v>
      </c>
      <c r="C51" s="270">
        <v>0</v>
      </c>
      <c r="D51" s="47"/>
      <c r="E51" s="53"/>
    </row>
    <row r="52" spans="1:5" ht="22.5" x14ac:dyDescent="0.2">
      <c r="A52" s="54">
        <v>4176</v>
      </c>
      <c r="B52" s="55" t="s">
        <v>390</v>
      </c>
      <c r="C52" s="270">
        <v>0</v>
      </c>
      <c r="D52" s="47"/>
      <c r="E52" s="53"/>
    </row>
    <row r="53" spans="1:5" ht="22.5" x14ac:dyDescent="0.2">
      <c r="A53" s="54">
        <v>4177</v>
      </c>
      <c r="B53" s="55" t="s">
        <v>389</v>
      </c>
      <c r="C53" s="270">
        <v>0</v>
      </c>
      <c r="D53" s="47"/>
      <c r="E53" s="53"/>
    </row>
    <row r="54" spans="1:5" ht="22.5" x14ac:dyDescent="0.2">
      <c r="A54" s="54">
        <v>4178</v>
      </c>
      <c r="B54" s="55" t="s">
        <v>388</v>
      </c>
      <c r="C54" s="270">
        <v>0</v>
      </c>
      <c r="D54" s="47"/>
      <c r="E54" s="53"/>
    </row>
    <row r="55" spans="1:5" x14ac:dyDescent="0.2">
      <c r="A55" s="54"/>
      <c r="B55" s="55"/>
      <c r="C55" s="270"/>
      <c r="D55" s="47"/>
      <c r="E55" s="53"/>
    </row>
    <row r="56" spans="1:5" x14ac:dyDescent="0.2">
      <c r="A56" s="52" t="s">
        <v>387</v>
      </c>
      <c r="B56" s="52"/>
      <c r="C56" s="335"/>
      <c r="D56" s="52"/>
      <c r="E56" s="52"/>
    </row>
    <row r="57" spans="1:5" x14ac:dyDescent="0.2">
      <c r="A57" s="51" t="s">
        <v>101</v>
      </c>
      <c r="B57" s="51" t="s">
        <v>102</v>
      </c>
      <c r="C57" s="336" t="s">
        <v>103</v>
      </c>
      <c r="D57" s="51" t="s">
        <v>386</v>
      </c>
      <c r="E57" s="51"/>
    </row>
    <row r="58" spans="1:5" ht="33.75" x14ac:dyDescent="0.2">
      <c r="A58" s="54">
        <v>4200</v>
      </c>
      <c r="B58" s="55" t="s">
        <v>385</v>
      </c>
      <c r="C58" s="270">
        <v>0</v>
      </c>
      <c r="D58" s="47"/>
      <c r="E58" s="53"/>
    </row>
    <row r="59" spans="1:5" ht="22.5" x14ac:dyDescent="0.2">
      <c r="A59" s="54">
        <v>4210</v>
      </c>
      <c r="B59" s="55" t="s">
        <v>384</v>
      </c>
      <c r="C59" s="270">
        <v>0</v>
      </c>
      <c r="D59" s="47"/>
      <c r="E59" s="53"/>
    </row>
    <row r="60" spans="1:5" x14ac:dyDescent="0.2">
      <c r="A60" s="54">
        <v>4211</v>
      </c>
      <c r="B60" s="47" t="s">
        <v>294</v>
      </c>
      <c r="C60" s="270">
        <v>0</v>
      </c>
      <c r="D60" s="47"/>
      <c r="E60" s="53"/>
    </row>
    <row r="61" spans="1:5" x14ac:dyDescent="0.2">
      <c r="A61" s="54">
        <v>4212</v>
      </c>
      <c r="B61" s="47" t="s">
        <v>291</v>
      </c>
      <c r="C61" s="270">
        <v>0</v>
      </c>
      <c r="D61" s="47"/>
      <c r="E61" s="53"/>
    </row>
    <row r="62" spans="1:5" x14ac:dyDescent="0.2">
      <c r="A62" s="54">
        <v>4213</v>
      </c>
      <c r="B62" s="47" t="s">
        <v>288</v>
      </c>
      <c r="C62" s="270">
        <v>0</v>
      </c>
      <c r="D62" s="47"/>
      <c r="E62" s="53"/>
    </row>
    <row r="63" spans="1:5" x14ac:dyDescent="0.2">
      <c r="A63" s="54">
        <v>4214</v>
      </c>
      <c r="B63" s="47" t="s">
        <v>383</v>
      </c>
      <c r="C63" s="270">
        <v>0</v>
      </c>
      <c r="D63" s="47"/>
      <c r="E63" s="53"/>
    </row>
    <row r="64" spans="1:5" x14ac:dyDescent="0.2">
      <c r="A64" s="54">
        <v>4215</v>
      </c>
      <c r="B64" s="47" t="s">
        <v>382</v>
      </c>
      <c r="C64" s="270">
        <v>0</v>
      </c>
      <c r="D64" s="47"/>
      <c r="E64" s="53"/>
    </row>
    <row r="65" spans="1:5" x14ac:dyDescent="0.2">
      <c r="A65" s="54">
        <v>4220</v>
      </c>
      <c r="B65" s="47" t="s">
        <v>381</v>
      </c>
      <c r="C65" s="270">
        <v>0</v>
      </c>
      <c r="D65" s="47"/>
      <c r="E65" s="53"/>
    </row>
    <row r="66" spans="1:5" x14ac:dyDescent="0.2">
      <c r="A66" s="54">
        <v>4221</v>
      </c>
      <c r="B66" s="47" t="s">
        <v>380</v>
      </c>
      <c r="C66" s="270">
        <v>0</v>
      </c>
      <c r="D66" s="47"/>
      <c r="E66" s="53"/>
    </row>
    <row r="67" spans="1:5" x14ac:dyDescent="0.2">
      <c r="A67" s="54">
        <v>4223</v>
      </c>
      <c r="B67" s="47" t="s">
        <v>321</v>
      </c>
      <c r="C67" s="270">
        <v>0</v>
      </c>
      <c r="D67" s="47"/>
      <c r="E67" s="53"/>
    </row>
    <row r="68" spans="1:5" x14ac:dyDescent="0.2">
      <c r="A68" s="54">
        <v>4225</v>
      </c>
      <c r="B68" s="47" t="s">
        <v>313</v>
      </c>
      <c r="C68" s="270">
        <v>0</v>
      </c>
      <c r="D68" s="47"/>
      <c r="E68" s="53"/>
    </row>
    <row r="69" spans="1:5" x14ac:dyDescent="0.2">
      <c r="A69" s="54">
        <v>4227</v>
      </c>
      <c r="B69" s="47" t="s">
        <v>379</v>
      </c>
      <c r="C69" s="270">
        <v>0</v>
      </c>
      <c r="D69" s="47"/>
      <c r="E69" s="53"/>
    </row>
    <row r="70" spans="1:5" x14ac:dyDescent="0.2">
      <c r="A70" s="53"/>
      <c r="B70" s="53"/>
      <c r="C70" s="268"/>
      <c r="D70" s="53"/>
      <c r="E70" s="53"/>
    </row>
    <row r="71" spans="1:5" x14ac:dyDescent="0.2">
      <c r="A71" s="52" t="s">
        <v>378</v>
      </c>
      <c r="B71" s="52"/>
      <c r="C71" s="335"/>
      <c r="D71" s="52"/>
      <c r="E71" s="52"/>
    </row>
    <row r="72" spans="1:5" x14ac:dyDescent="0.2">
      <c r="A72" s="51" t="s">
        <v>101</v>
      </c>
      <c r="B72" s="51" t="s">
        <v>102</v>
      </c>
      <c r="C72" s="336" t="s">
        <v>103</v>
      </c>
      <c r="D72" s="51" t="s">
        <v>215</v>
      </c>
      <c r="E72" s="51" t="s">
        <v>118</v>
      </c>
    </row>
    <row r="73" spans="1:5" x14ac:dyDescent="0.2">
      <c r="A73" s="50">
        <v>4300</v>
      </c>
      <c r="B73" s="47" t="s">
        <v>377</v>
      </c>
      <c r="C73" s="270">
        <v>5123756.55</v>
      </c>
      <c r="D73" s="47"/>
      <c r="E73" s="47"/>
    </row>
    <row r="74" spans="1:5" x14ac:dyDescent="0.2">
      <c r="A74" s="50">
        <v>4310</v>
      </c>
      <c r="B74" s="47" t="s">
        <v>376</v>
      </c>
      <c r="C74" s="270">
        <v>5123756.55</v>
      </c>
      <c r="D74" s="47"/>
      <c r="E74" s="47"/>
    </row>
    <row r="75" spans="1:5" x14ac:dyDescent="0.2">
      <c r="A75" s="50">
        <v>4311</v>
      </c>
      <c r="B75" s="47" t="s">
        <v>375</v>
      </c>
      <c r="C75" s="270">
        <v>0</v>
      </c>
      <c r="D75" s="47"/>
      <c r="E75" s="47"/>
    </row>
    <row r="76" spans="1:5" x14ac:dyDescent="0.2">
      <c r="A76" s="50">
        <v>4319</v>
      </c>
      <c r="B76" s="47" t="s">
        <v>374</v>
      </c>
      <c r="C76" s="270">
        <v>5123756.55</v>
      </c>
      <c r="D76" s="47" t="s">
        <v>1960</v>
      </c>
      <c r="E76" s="47"/>
    </row>
    <row r="77" spans="1:5" x14ac:dyDescent="0.2">
      <c r="A77" s="50">
        <v>4320</v>
      </c>
      <c r="B77" s="47" t="s">
        <v>373</v>
      </c>
      <c r="C77" s="270">
        <v>0</v>
      </c>
      <c r="D77" s="47"/>
      <c r="E77" s="47"/>
    </row>
    <row r="78" spans="1:5" x14ac:dyDescent="0.2">
      <c r="A78" s="50">
        <v>4321</v>
      </c>
      <c r="B78" s="47" t="s">
        <v>372</v>
      </c>
      <c r="C78" s="270">
        <v>0</v>
      </c>
      <c r="D78" s="47"/>
      <c r="E78" s="47"/>
    </row>
    <row r="79" spans="1:5" x14ac:dyDescent="0.2">
      <c r="A79" s="50">
        <v>4322</v>
      </c>
      <c r="B79" s="47" t="s">
        <v>371</v>
      </c>
      <c r="C79" s="270">
        <v>0</v>
      </c>
      <c r="D79" s="47"/>
      <c r="E79" s="47"/>
    </row>
    <row r="80" spans="1:5" x14ac:dyDescent="0.2">
      <c r="A80" s="50">
        <v>4323</v>
      </c>
      <c r="B80" s="47" t="s">
        <v>370</v>
      </c>
      <c r="C80" s="270">
        <v>0</v>
      </c>
      <c r="D80" s="47"/>
      <c r="E80" s="47"/>
    </row>
    <row r="81" spans="1:5" x14ac:dyDescent="0.2">
      <c r="A81" s="50">
        <v>4324</v>
      </c>
      <c r="B81" s="47" t="s">
        <v>369</v>
      </c>
      <c r="C81" s="270">
        <v>0</v>
      </c>
      <c r="D81" s="47"/>
      <c r="E81" s="47"/>
    </row>
    <row r="82" spans="1:5" x14ac:dyDescent="0.2">
      <c r="A82" s="50">
        <v>4325</v>
      </c>
      <c r="B82" s="47" t="s">
        <v>368</v>
      </c>
      <c r="C82" s="270">
        <v>0</v>
      </c>
      <c r="D82" s="47"/>
      <c r="E82" s="47"/>
    </row>
    <row r="83" spans="1:5" x14ac:dyDescent="0.2">
      <c r="A83" s="50">
        <v>4330</v>
      </c>
      <c r="B83" s="47" t="s">
        <v>367</v>
      </c>
      <c r="C83" s="270">
        <v>0</v>
      </c>
      <c r="D83" s="47"/>
      <c r="E83" s="47"/>
    </row>
    <row r="84" spans="1:5" x14ac:dyDescent="0.2">
      <c r="A84" s="50">
        <v>4331</v>
      </c>
      <c r="B84" s="47" t="s">
        <v>367</v>
      </c>
      <c r="C84" s="270">
        <v>0</v>
      </c>
      <c r="D84" s="47"/>
      <c r="E84" s="47"/>
    </row>
    <row r="85" spans="1:5" x14ac:dyDescent="0.2">
      <c r="A85" s="50">
        <v>4340</v>
      </c>
      <c r="B85" s="47" t="s">
        <v>366</v>
      </c>
      <c r="C85" s="270">
        <v>0</v>
      </c>
      <c r="D85" s="47"/>
      <c r="E85" s="47"/>
    </row>
    <row r="86" spans="1:5" x14ac:dyDescent="0.2">
      <c r="A86" s="50">
        <v>4341</v>
      </c>
      <c r="B86" s="47" t="s">
        <v>366</v>
      </c>
      <c r="C86" s="270">
        <v>0</v>
      </c>
      <c r="D86" s="47"/>
      <c r="E86" s="47"/>
    </row>
    <row r="87" spans="1:5" x14ac:dyDescent="0.2">
      <c r="A87" s="50">
        <v>4390</v>
      </c>
      <c r="B87" s="47" t="s">
        <v>360</v>
      </c>
      <c r="C87" s="270">
        <v>0</v>
      </c>
      <c r="D87" s="47"/>
      <c r="E87" s="47"/>
    </row>
    <row r="88" spans="1:5" x14ac:dyDescent="0.2">
      <c r="A88" s="50">
        <v>4392</v>
      </c>
      <c r="B88" s="47" t="s">
        <v>365</v>
      </c>
      <c r="C88" s="270">
        <v>0</v>
      </c>
      <c r="D88" s="47"/>
      <c r="E88" s="47"/>
    </row>
    <row r="89" spans="1:5" x14ac:dyDescent="0.2">
      <c r="A89" s="50">
        <v>4393</v>
      </c>
      <c r="B89" s="47" t="s">
        <v>364</v>
      </c>
      <c r="C89" s="270">
        <v>0</v>
      </c>
      <c r="D89" s="47"/>
      <c r="E89" s="47"/>
    </row>
    <row r="90" spans="1:5" x14ac:dyDescent="0.2">
      <c r="A90" s="50">
        <v>4394</v>
      </c>
      <c r="B90" s="47" t="s">
        <v>363</v>
      </c>
      <c r="C90" s="270">
        <v>0</v>
      </c>
      <c r="D90" s="47"/>
      <c r="E90" s="47"/>
    </row>
    <row r="91" spans="1:5" x14ac:dyDescent="0.2">
      <c r="A91" s="50">
        <v>4395</v>
      </c>
      <c r="B91" s="47" t="s">
        <v>244</v>
      </c>
      <c r="C91" s="270">
        <v>0</v>
      </c>
      <c r="D91" s="47"/>
      <c r="E91" s="47"/>
    </row>
    <row r="92" spans="1:5" x14ac:dyDescent="0.2">
      <c r="A92" s="50">
        <v>4396</v>
      </c>
      <c r="B92" s="47" t="s">
        <v>362</v>
      </c>
      <c r="C92" s="270">
        <v>0</v>
      </c>
      <c r="D92" s="47"/>
      <c r="E92" s="47"/>
    </row>
    <row r="93" spans="1:5" x14ac:dyDescent="0.2">
      <c r="A93" s="50">
        <v>4397</v>
      </c>
      <c r="B93" s="47" t="s">
        <v>361</v>
      </c>
      <c r="C93" s="270">
        <v>0</v>
      </c>
      <c r="D93" s="47"/>
      <c r="E93" s="47"/>
    </row>
    <row r="94" spans="1:5" x14ac:dyDescent="0.2">
      <c r="A94" s="50">
        <v>4399</v>
      </c>
      <c r="B94" s="47" t="s">
        <v>360</v>
      </c>
      <c r="C94" s="270">
        <v>0</v>
      </c>
      <c r="D94" s="47"/>
      <c r="E94" s="47"/>
    </row>
    <row r="95" spans="1:5" x14ac:dyDescent="0.2">
      <c r="A95" s="53"/>
      <c r="B95" s="53"/>
      <c r="C95" s="268"/>
      <c r="D95" s="53"/>
      <c r="E95" s="53"/>
    </row>
    <row r="96" spans="1:5" x14ac:dyDescent="0.2">
      <c r="A96" s="52" t="s">
        <v>359</v>
      </c>
      <c r="B96" s="52"/>
      <c r="C96" s="335"/>
      <c r="D96" s="52"/>
      <c r="E96" s="52"/>
    </row>
    <row r="97" spans="1:5" x14ac:dyDescent="0.2">
      <c r="A97" s="51" t="s">
        <v>101</v>
      </c>
      <c r="B97" s="51" t="s">
        <v>102</v>
      </c>
      <c r="C97" s="336" t="s">
        <v>103</v>
      </c>
      <c r="D97" s="51" t="s">
        <v>358</v>
      </c>
      <c r="E97" s="51" t="s">
        <v>118</v>
      </c>
    </row>
    <row r="98" spans="1:5" x14ac:dyDescent="0.2">
      <c r="A98" s="50">
        <v>5000</v>
      </c>
      <c r="B98" s="47" t="s">
        <v>357</v>
      </c>
      <c r="C98" s="270">
        <v>15316222.640000001</v>
      </c>
      <c r="D98" s="48">
        <v>1</v>
      </c>
      <c r="E98" s="47"/>
    </row>
    <row r="99" spans="1:5" x14ac:dyDescent="0.2">
      <c r="A99" s="50">
        <v>5100</v>
      </c>
      <c r="B99" s="47" t="s">
        <v>356</v>
      </c>
      <c r="C99" s="270">
        <v>14910391.42</v>
      </c>
      <c r="D99" s="48">
        <v>1</v>
      </c>
      <c r="E99" s="47"/>
    </row>
    <row r="100" spans="1:5" x14ac:dyDescent="0.2">
      <c r="A100" s="50">
        <v>5110</v>
      </c>
      <c r="B100" s="47" t="s">
        <v>355</v>
      </c>
      <c r="C100" s="270">
        <v>12364390.99</v>
      </c>
      <c r="D100" s="48">
        <f>(C100*100%)/$C$99</f>
        <v>0.82924657319291217</v>
      </c>
      <c r="E100" s="47"/>
    </row>
    <row r="101" spans="1:5" x14ac:dyDescent="0.2">
      <c r="A101" s="50">
        <v>5111</v>
      </c>
      <c r="B101" s="47" t="s">
        <v>354</v>
      </c>
      <c r="C101" s="270">
        <v>6324273.29</v>
      </c>
      <c r="D101" s="48">
        <f t="shared" ref="D101:D164" si="0">(C101*100%)/$C$99</f>
        <v>0.42415206360826713</v>
      </c>
      <c r="E101" s="47" t="s">
        <v>1961</v>
      </c>
    </row>
    <row r="102" spans="1:5" x14ac:dyDescent="0.2">
      <c r="A102" s="50">
        <v>5112</v>
      </c>
      <c r="B102" s="47" t="s">
        <v>353</v>
      </c>
      <c r="C102" s="270">
        <v>0</v>
      </c>
      <c r="D102" s="48">
        <f t="shared" si="0"/>
        <v>0</v>
      </c>
      <c r="E102" s="47"/>
    </row>
    <row r="103" spans="1:5" x14ac:dyDescent="0.2">
      <c r="A103" s="50">
        <v>5113</v>
      </c>
      <c r="B103" s="47" t="s">
        <v>352</v>
      </c>
      <c r="C103" s="270">
        <v>1112715.3400000001</v>
      </c>
      <c r="D103" s="48">
        <f t="shared" si="0"/>
        <v>7.4626836322181547E-2</v>
      </c>
      <c r="E103" s="47"/>
    </row>
    <row r="104" spans="1:5" x14ac:dyDescent="0.2">
      <c r="A104" s="50">
        <v>5114</v>
      </c>
      <c r="B104" s="47" t="s">
        <v>351</v>
      </c>
      <c r="C104" s="270">
        <v>1908970.75</v>
      </c>
      <c r="D104" s="48">
        <f t="shared" si="0"/>
        <v>0.12802955309673553</v>
      </c>
      <c r="E104" s="47"/>
    </row>
    <row r="105" spans="1:5" x14ac:dyDescent="0.2">
      <c r="A105" s="50">
        <v>5115</v>
      </c>
      <c r="B105" s="47" t="s">
        <v>350</v>
      </c>
      <c r="C105" s="270">
        <v>3018431.61</v>
      </c>
      <c r="D105" s="48">
        <f t="shared" si="0"/>
        <v>0.20243812016572801</v>
      </c>
      <c r="E105" s="47" t="s">
        <v>1962</v>
      </c>
    </row>
    <row r="106" spans="1:5" x14ac:dyDescent="0.2">
      <c r="A106" s="50">
        <v>5116</v>
      </c>
      <c r="B106" s="47" t="s">
        <v>349</v>
      </c>
      <c r="C106" s="270">
        <v>0</v>
      </c>
      <c r="D106" s="48">
        <f t="shared" si="0"/>
        <v>0</v>
      </c>
      <c r="E106" s="47"/>
    </row>
    <row r="107" spans="1:5" x14ac:dyDescent="0.2">
      <c r="A107" s="50">
        <v>5120</v>
      </c>
      <c r="B107" s="47" t="s">
        <v>348</v>
      </c>
      <c r="C107" s="270">
        <v>757364.57</v>
      </c>
      <c r="D107" s="48">
        <f t="shared" si="0"/>
        <v>5.079441234413952E-2</v>
      </c>
      <c r="E107" s="47"/>
    </row>
    <row r="108" spans="1:5" x14ac:dyDescent="0.2">
      <c r="A108" s="50">
        <v>5121</v>
      </c>
      <c r="B108" s="47" t="s">
        <v>347</v>
      </c>
      <c r="C108" s="270">
        <v>123494.26</v>
      </c>
      <c r="D108" s="48">
        <f t="shared" si="0"/>
        <v>8.2824291141244902E-3</v>
      </c>
      <c r="E108" s="47"/>
    </row>
    <row r="109" spans="1:5" x14ac:dyDescent="0.2">
      <c r="A109" s="50">
        <v>5122</v>
      </c>
      <c r="B109" s="47" t="s">
        <v>346</v>
      </c>
      <c r="C109" s="270">
        <v>788.8</v>
      </c>
      <c r="D109" s="48">
        <f t="shared" si="0"/>
        <v>5.2902702402697884E-5</v>
      </c>
      <c r="E109" s="47"/>
    </row>
    <row r="110" spans="1:5" x14ac:dyDescent="0.2">
      <c r="A110" s="50">
        <v>5123</v>
      </c>
      <c r="B110" s="47" t="s">
        <v>345</v>
      </c>
      <c r="C110" s="270">
        <v>0</v>
      </c>
      <c r="D110" s="48">
        <f t="shared" si="0"/>
        <v>0</v>
      </c>
      <c r="E110" s="47"/>
    </row>
    <row r="111" spans="1:5" x14ac:dyDescent="0.2">
      <c r="A111" s="50">
        <v>5124</v>
      </c>
      <c r="B111" s="47" t="s">
        <v>344</v>
      </c>
      <c r="C111" s="270">
        <v>7842.16</v>
      </c>
      <c r="D111" s="48">
        <f t="shared" si="0"/>
        <v>5.2595265805570649E-4</v>
      </c>
      <c r="E111" s="47"/>
    </row>
    <row r="112" spans="1:5" x14ac:dyDescent="0.2">
      <c r="A112" s="50">
        <v>5125</v>
      </c>
      <c r="B112" s="47" t="s">
        <v>343</v>
      </c>
      <c r="C112" s="270">
        <v>197.14</v>
      </c>
      <c r="D112" s="48">
        <f t="shared" si="0"/>
        <v>1.3221651561445057E-5</v>
      </c>
      <c r="E112" s="47"/>
    </row>
    <row r="113" spans="1:5" x14ac:dyDescent="0.2">
      <c r="A113" s="50">
        <v>5126</v>
      </c>
      <c r="B113" s="47" t="s">
        <v>342</v>
      </c>
      <c r="C113" s="270">
        <v>414001.19</v>
      </c>
      <c r="D113" s="48">
        <f t="shared" si="0"/>
        <v>2.7765950493068948E-2</v>
      </c>
      <c r="E113" s="47"/>
    </row>
    <row r="114" spans="1:5" x14ac:dyDescent="0.2">
      <c r="A114" s="50">
        <v>5127</v>
      </c>
      <c r="B114" s="47" t="s">
        <v>341</v>
      </c>
      <c r="C114" s="270">
        <v>78877.19</v>
      </c>
      <c r="D114" s="48">
        <f t="shared" si="0"/>
        <v>5.2900817810992116E-3</v>
      </c>
      <c r="E114" s="47"/>
    </row>
    <row r="115" spans="1:5" x14ac:dyDescent="0.2">
      <c r="A115" s="50">
        <v>5128</v>
      </c>
      <c r="B115" s="47" t="s">
        <v>340</v>
      </c>
      <c r="C115" s="270">
        <v>0</v>
      </c>
      <c r="D115" s="48">
        <f t="shared" si="0"/>
        <v>0</v>
      </c>
      <c r="E115" s="47"/>
    </row>
    <row r="116" spans="1:5" x14ac:dyDescent="0.2">
      <c r="A116" s="50">
        <v>5129</v>
      </c>
      <c r="B116" s="47" t="s">
        <v>339</v>
      </c>
      <c r="C116" s="270">
        <v>132163.82999999999</v>
      </c>
      <c r="D116" s="48">
        <f t="shared" si="0"/>
        <v>8.8638739438270213E-3</v>
      </c>
      <c r="E116" s="47"/>
    </row>
    <row r="117" spans="1:5" x14ac:dyDescent="0.2">
      <c r="A117" s="50">
        <v>5130</v>
      </c>
      <c r="B117" s="47" t="s">
        <v>338</v>
      </c>
      <c r="C117" s="270">
        <v>1788635.86</v>
      </c>
      <c r="D117" s="48">
        <f t="shared" si="0"/>
        <v>0.11995901446294829</v>
      </c>
      <c r="E117" s="47"/>
    </row>
    <row r="118" spans="1:5" x14ac:dyDescent="0.2">
      <c r="A118" s="50">
        <v>5131</v>
      </c>
      <c r="B118" s="47" t="s">
        <v>337</v>
      </c>
      <c r="C118" s="270">
        <v>458206.53</v>
      </c>
      <c r="D118" s="48">
        <f t="shared" si="0"/>
        <v>3.0730684198228782E-2</v>
      </c>
      <c r="E118" s="47"/>
    </row>
    <row r="119" spans="1:5" x14ac:dyDescent="0.2">
      <c r="A119" s="50">
        <v>5132</v>
      </c>
      <c r="B119" s="47" t="s">
        <v>336</v>
      </c>
      <c r="C119" s="270">
        <v>0</v>
      </c>
      <c r="D119" s="48">
        <f t="shared" si="0"/>
        <v>0</v>
      </c>
      <c r="E119" s="47"/>
    </row>
    <row r="120" spans="1:5" x14ac:dyDescent="0.2">
      <c r="A120" s="50">
        <v>5133</v>
      </c>
      <c r="B120" s="47" t="s">
        <v>335</v>
      </c>
      <c r="C120" s="270">
        <v>572081.18999999994</v>
      </c>
      <c r="D120" s="48">
        <f t="shared" si="0"/>
        <v>3.8367952516165399E-2</v>
      </c>
      <c r="E120" s="47"/>
    </row>
    <row r="121" spans="1:5" x14ac:dyDescent="0.2">
      <c r="A121" s="50">
        <v>5134</v>
      </c>
      <c r="B121" s="47" t="s">
        <v>334</v>
      </c>
      <c r="C121" s="270">
        <v>195717.66</v>
      </c>
      <c r="D121" s="48">
        <f t="shared" si="0"/>
        <v>1.3126259028818976E-2</v>
      </c>
      <c r="E121" s="47"/>
    </row>
    <row r="122" spans="1:5" x14ac:dyDescent="0.2">
      <c r="A122" s="50">
        <v>5135</v>
      </c>
      <c r="B122" s="47" t="s">
        <v>333</v>
      </c>
      <c r="C122" s="270">
        <v>252774.09</v>
      </c>
      <c r="D122" s="48">
        <f t="shared" si="0"/>
        <v>1.6952880905657674E-2</v>
      </c>
      <c r="E122" s="47"/>
    </row>
    <row r="123" spans="1:5" x14ac:dyDescent="0.2">
      <c r="A123" s="50">
        <v>5136</v>
      </c>
      <c r="B123" s="47" t="s">
        <v>332</v>
      </c>
      <c r="C123" s="270">
        <v>16085.95</v>
      </c>
      <c r="D123" s="48">
        <f t="shared" si="0"/>
        <v>1.0788415640399064E-3</v>
      </c>
      <c r="E123" s="47"/>
    </row>
    <row r="124" spans="1:5" x14ac:dyDescent="0.2">
      <c r="A124" s="50">
        <v>5137</v>
      </c>
      <c r="B124" s="47" t="s">
        <v>331</v>
      </c>
      <c r="C124" s="270">
        <v>6370</v>
      </c>
      <c r="D124" s="48">
        <f t="shared" si="0"/>
        <v>4.2721883152280118E-4</v>
      </c>
      <c r="E124" s="47"/>
    </row>
    <row r="125" spans="1:5" x14ac:dyDescent="0.2">
      <c r="A125" s="50">
        <v>5138</v>
      </c>
      <c r="B125" s="47" t="s">
        <v>330</v>
      </c>
      <c r="C125" s="270">
        <v>21325.279999999999</v>
      </c>
      <c r="D125" s="48">
        <f t="shared" si="0"/>
        <v>1.4302293883040127E-3</v>
      </c>
      <c r="E125" s="47"/>
    </row>
    <row r="126" spans="1:5" x14ac:dyDescent="0.2">
      <c r="A126" s="50">
        <v>5139</v>
      </c>
      <c r="B126" s="47" t="s">
        <v>329</v>
      </c>
      <c r="C126" s="270">
        <v>266075.15999999997</v>
      </c>
      <c r="D126" s="48">
        <f t="shared" si="0"/>
        <v>1.7844948030210729E-2</v>
      </c>
      <c r="E126" s="47"/>
    </row>
    <row r="127" spans="1:5" x14ac:dyDescent="0.2">
      <c r="A127" s="50">
        <v>5200</v>
      </c>
      <c r="B127" s="47" t="s">
        <v>328</v>
      </c>
      <c r="C127" s="270">
        <v>148872.26999999999</v>
      </c>
      <c r="D127" s="48">
        <f t="shared" si="0"/>
        <v>9.9844642441988957E-3</v>
      </c>
      <c r="E127" s="47"/>
    </row>
    <row r="128" spans="1:5" x14ac:dyDescent="0.2">
      <c r="A128" s="50">
        <v>5210</v>
      </c>
      <c r="B128" s="47" t="s">
        <v>327</v>
      </c>
      <c r="C128" s="270">
        <v>0</v>
      </c>
      <c r="D128" s="48">
        <f t="shared" si="0"/>
        <v>0</v>
      </c>
      <c r="E128" s="47"/>
    </row>
    <row r="129" spans="1:5" x14ac:dyDescent="0.2">
      <c r="A129" s="50">
        <v>5211</v>
      </c>
      <c r="B129" s="47" t="s">
        <v>326</v>
      </c>
      <c r="C129" s="270">
        <v>0</v>
      </c>
      <c r="D129" s="48">
        <f t="shared" si="0"/>
        <v>0</v>
      </c>
      <c r="E129" s="47"/>
    </row>
    <row r="130" spans="1:5" x14ac:dyDescent="0.2">
      <c r="A130" s="50">
        <v>5212</v>
      </c>
      <c r="B130" s="47" t="s">
        <v>325</v>
      </c>
      <c r="C130" s="270">
        <v>0</v>
      </c>
      <c r="D130" s="48">
        <f t="shared" si="0"/>
        <v>0</v>
      </c>
      <c r="E130" s="47"/>
    </row>
    <row r="131" spans="1:5" x14ac:dyDescent="0.2">
      <c r="A131" s="50">
        <v>5220</v>
      </c>
      <c r="B131" s="47" t="s">
        <v>324</v>
      </c>
      <c r="C131" s="270">
        <v>0</v>
      </c>
      <c r="D131" s="48">
        <f t="shared" si="0"/>
        <v>0</v>
      </c>
      <c r="E131" s="47"/>
    </row>
    <row r="132" spans="1:5" x14ac:dyDescent="0.2">
      <c r="A132" s="50">
        <v>5221</v>
      </c>
      <c r="B132" s="47" t="s">
        <v>323</v>
      </c>
      <c r="C132" s="270">
        <v>0</v>
      </c>
      <c r="D132" s="48">
        <f t="shared" si="0"/>
        <v>0</v>
      </c>
      <c r="E132" s="47"/>
    </row>
    <row r="133" spans="1:5" x14ac:dyDescent="0.2">
      <c r="A133" s="50">
        <v>5222</v>
      </c>
      <c r="B133" s="47" t="s">
        <v>322</v>
      </c>
      <c r="C133" s="270">
        <v>0</v>
      </c>
      <c r="D133" s="48">
        <f t="shared" si="0"/>
        <v>0</v>
      </c>
      <c r="E133" s="47"/>
    </row>
    <row r="134" spans="1:5" x14ac:dyDescent="0.2">
      <c r="A134" s="50">
        <v>5230</v>
      </c>
      <c r="B134" s="47" t="s">
        <v>321</v>
      </c>
      <c r="C134" s="270">
        <v>0</v>
      </c>
      <c r="D134" s="48">
        <f t="shared" si="0"/>
        <v>0</v>
      </c>
      <c r="E134" s="47"/>
    </row>
    <row r="135" spans="1:5" x14ac:dyDescent="0.2">
      <c r="A135" s="50">
        <v>5231</v>
      </c>
      <c r="B135" s="47" t="s">
        <v>320</v>
      </c>
      <c r="C135" s="270">
        <v>0</v>
      </c>
      <c r="D135" s="48">
        <f t="shared" si="0"/>
        <v>0</v>
      </c>
      <c r="E135" s="47"/>
    </row>
    <row r="136" spans="1:5" x14ac:dyDescent="0.2">
      <c r="A136" s="50">
        <v>5232</v>
      </c>
      <c r="B136" s="47" t="s">
        <v>319</v>
      </c>
      <c r="C136" s="270">
        <v>0</v>
      </c>
      <c r="D136" s="48">
        <f t="shared" si="0"/>
        <v>0</v>
      </c>
      <c r="E136" s="47"/>
    </row>
    <row r="137" spans="1:5" x14ac:dyDescent="0.2">
      <c r="A137" s="50">
        <v>5240</v>
      </c>
      <c r="B137" s="47" t="s">
        <v>318</v>
      </c>
      <c r="C137" s="270">
        <v>148872.26999999999</v>
      </c>
      <c r="D137" s="48">
        <f t="shared" si="0"/>
        <v>9.9844642441988957E-3</v>
      </c>
      <c r="E137" s="47"/>
    </row>
    <row r="138" spans="1:5" x14ac:dyDescent="0.2">
      <c r="A138" s="50">
        <v>5241</v>
      </c>
      <c r="B138" s="47" t="s">
        <v>317</v>
      </c>
      <c r="C138" s="270">
        <v>148872.26999999999</v>
      </c>
      <c r="D138" s="48">
        <f t="shared" si="0"/>
        <v>9.9844642441988957E-3</v>
      </c>
      <c r="E138" s="47"/>
    </row>
    <row r="139" spans="1:5" x14ac:dyDescent="0.2">
      <c r="A139" s="50">
        <v>5242</v>
      </c>
      <c r="B139" s="47" t="s">
        <v>316</v>
      </c>
      <c r="C139" s="270">
        <v>0</v>
      </c>
      <c r="D139" s="48">
        <f t="shared" si="0"/>
        <v>0</v>
      </c>
      <c r="E139" s="47"/>
    </row>
    <row r="140" spans="1:5" x14ac:dyDescent="0.2">
      <c r="A140" s="50">
        <v>5243</v>
      </c>
      <c r="B140" s="47" t="s">
        <v>315</v>
      </c>
      <c r="C140" s="270">
        <v>0</v>
      </c>
      <c r="D140" s="48">
        <f t="shared" si="0"/>
        <v>0</v>
      </c>
      <c r="E140" s="47"/>
    </row>
    <row r="141" spans="1:5" x14ac:dyDescent="0.2">
      <c r="A141" s="50">
        <v>5244</v>
      </c>
      <c r="B141" s="47" t="s">
        <v>314</v>
      </c>
      <c r="C141" s="270">
        <v>0</v>
      </c>
      <c r="D141" s="48">
        <f t="shared" si="0"/>
        <v>0</v>
      </c>
      <c r="E141" s="47"/>
    </row>
    <row r="142" spans="1:5" x14ac:dyDescent="0.2">
      <c r="A142" s="50">
        <v>5250</v>
      </c>
      <c r="B142" s="47" t="s">
        <v>313</v>
      </c>
      <c r="C142" s="270">
        <v>0</v>
      </c>
      <c r="D142" s="48">
        <f t="shared" si="0"/>
        <v>0</v>
      </c>
      <c r="E142" s="47"/>
    </row>
    <row r="143" spans="1:5" x14ac:dyDescent="0.2">
      <c r="A143" s="50">
        <v>5251</v>
      </c>
      <c r="B143" s="47" t="s">
        <v>312</v>
      </c>
      <c r="C143" s="270">
        <v>0</v>
      </c>
      <c r="D143" s="48">
        <f t="shared" si="0"/>
        <v>0</v>
      </c>
      <c r="E143" s="47"/>
    </row>
    <row r="144" spans="1:5" x14ac:dyDescent="0.2">
      <c r="A144" s="50">
        <v>5252</v>
      </c>
      <c r="B144" s="47" t="s">
        <v>311</v>
      </c>
      <c r="C144" s="270">
        <v>0</v>
      </c>
      <c r="D144" s="48">
        <f t="shared" si="0"/>
        <v>0</v>
      </c>
      <c r="E144" s="47"/>
    </row>
    <row r="145" spans="1:5" x14ac:dyDescent="0.2">
      <c r="A145" s="50">
        <v>5259</v>
      </c>
      <c r="B145" s="47" t="s">
        <v>310</v>
      </c>
      <c r="C145" s="270">
        <v>0</v>
      </c>
      <c r="D145" s="48">
        <f t="shared" si="0"/>
        <v>0</v>
      </c>
      <c r="E145" s="47"/>
    </row>
    <row r="146" spans="1:5" x14ac:dyDescent="0.2">
      <c r="A146" s="50">
        <v>5260</v>
      </c>
      <c r="B146" s="47" t="s">
        <v>309</v>
      </c>
      <c r="C146" s="270">
        <v>0</v>
      </c>
      <c r="D146" s="48">
        <f t="shared" si="0"/>
        <v>0</v>
      </c>
      <c r="E146" s="47"/>
    </row>
    <row r="147" spans="1:5" x14ac:dyDescent="0.2">
      <c r="A147" s="50">
        <v>5261</v>
      </c>
      <c r="B147" s="47" t="s">
        <v>308</v>
      </c>
      <c r="C147" s="270">
        <v>0</v>
      </c>
      <c r="D147" s="48">
        <f t="shared" si="0"/>
        <v>0</v>
      </c>
      <c r="E147" s="47"/>
    </row>
    <row r="148" spans="1:5" x14ac:dyDescent="0.2">
      <c r="A148" s="50">
        <v>5262</v>
      </c>
      <c r="B148" s="47" t="s">
        <v>307</v>
      </c>
      <c r="C148" s="270">
        <v>0</v>
      </c>
      <c r="D148" s="48">
        <f t="shared" si="0"/>
        <v>0</v>
      </c>
      <c r="E148" s="47"/>
    </row>
    <row r="149" spans="1:5" x14ac:dyDescent="0.2">
      <c r="A149" s="50">
        <v>5270</v>
      </c>
      <c r="B149" s="47" t="s">
        <v>306</v>
      </c>
      <c r="C149" s="270">
        <v>0</v>
      </c>
      <c r="D149" s="48">
        <f t="shared" si="0"/>
        <v>0</v>
      </c>
      <c r="E149" s="47"/>
    </row>
    <row r="150" spans="1:5" x14ac:dyDescent="0.2">
      <c r="A150" s="50">
        <v>5271</v>
      </c>
      <c r="B150" s="47" t="s">
        <v>305</v>
      </c>
      <c r="C150" s="270">
        <v>0</v>
      </c>
      <c r="D150" s="48">
        <f t="shared" si="0"/>
        <v>0</v>
      </c>
      <c r="E150" s="47"/>
    </row>
    <row r="151" spans="1:5" x14ac:dyDescent="0.2">
      <c r="A151" s="50">
        <v>5280</v>
      </c>
      <c r="B151" s="47" t="s">
        <v>304</v>
      </c>
      <c r="C151" s="270">
        <v>0</v>
      </c>
      <c r="D151" s="48">
        <f t="shared" si="0"/>
        <v>0</v>
      </c>
      <c r="E151" s="47"/>
    </row>
    <row r="152" spans="1:5" x14ac:dyDescent="0.2">
      <c r="A152" s="50">
        <v>5281</v>
      </c>
      <c r="B152" s="47" t="s">
        <v>303</v>
      </c>
      <c r="C152" s="270">
        <v>0</v>
      </c>
      <c r="D152" s="48">
        <f t="shared" si="0"/>
        <v>0</v>
      </c>
      <c r="E152" s="47"/>
    </row>
    <row r="153" spans="1:5" x14ac:dyDescent="0.2">
      <c r="A153" s="50">
        <v>5282</v>
      </c>
      <c r="B153" s="47" t="s">
        <v>302</v>
      </c>
      <c r="C153" s="270">
        <v>0</v>
      </c>
      <c r="D153" s="48">
        <f t="shared" si="0"/>
        <v>0</v>
      </c>
      <c r="E153" s="47"/>
    </row>
    <row r="154" spans="1:5" x14ac:dyDescent="0.2">
      <c r="A154" s="50">
        <v>5283</v>
      </c>
      <c r="B154" s="47" t="s">
        <v>301</v>
      </c>
      <c r="C154" s="270">
        <v>0</v>
      </c>
      <c r="D154" s="48">
        <f t="shared" si="0"/>
        <v>0</v>
      </c>
      <c r="E154" s="47"/>
    </row>
    <row r="155" spans="1:5" x14ac:dyDescent="0.2">
      <c r="A155" s="50">
        <v>5284</v>
      </c>
      <c r="B155" s="47" t="s">
        <v>300</v>
      </c>
      <c r="C155" s="270">
        <v>0</v>
      </c>
      <c r="D155" s="48">
        <f t="shared" si="0"/>
        <v>0</v>
      </c>
      <c r="E155" s="47"/>
    </row>
    <row r="156" spans="1:5" x14ac:dyDescent="0.2">
      <c r="A156" s="50">
        <v>5285</v>
      </c>
      <c r="B156" s="47" t="s">
        <v>299</v>
      </c>
      <c r="C156" s="270">
        <v>0</v>
      </c>
      <c r="D156" s="48">
        <f t="shared" si="0"/>
        <v>0</v>
      </c>
      <c r="E156" s="47"/>
    </row>
    <row r="157" spans="1:5" x14ac:dyDescent="0.2">
      <c r="A157" s="50">
        <v>5290</v>
      </c>
      <c r="B157" s="47" t="s">
        <v>298</v>
      </c>
      <c r="C157" s="270">
        <v>0</v>
      </c>
      <c r="D157" s="48">
        <f t="shared" si="0"/>
        <v>0</v>
      </c>
      <c r="E157" s="47"/>
    </row>
    <row r="158" spans="1:5" x14ac:dyDescent="0.2">
      <c r="A158" s="50">
        <v>5291</v>
      </c>
      <c r="B158" s="47" t="s">
        <v>297</v>
      </c>
      <c r="C158" s="270">
        <v>0</v>
      </c>
      <c r="D158" s="48">
        <f t="shared" si="0"/>
        <v>0</v>
      </c>
      <c r="E158" s="47"/>
    </row>
    <row r="159" spans="1:5" x14ac:dyDescent="0.2">
      <c r="A159" s="50">
        <v>5292</v>
      </c>
      <c r="B159" s="47" t="s">
        <v>296</v>
      </c>
      <c r="C159" s="270">
        <v>0</v>
      </c>
      <c r="D159" s="48">
        <f t="shared" si="0"/>
        <v>0</v>
      </c>
      <c r="E159" s="47"/>
    </row>
    <row r="160" spans="1:5" x14ac:dyDescent="0.2">
      <c r="A160" s="50">
        <v>5300</v>
      </c>
      <c r="B160" s="47" t="s">
        <v>295</v>
      </c>
      <c r="C160" s="270">
        <v>0</v>
      </c>
      <c r="D160" s="48">
        <f t="shared" si="0"/>
        <v>0</v>
      </c>
      <c r="E160" s="47"/>
    </row>
    <row r="161" spans="1:5" x14ac:dyDescent="0.2">
      <c r="A161" s="50">
        <v>5310</v>
      </c>
      <c r="B161" s="47" t="s">
        <v>294</v>
      </c>
      <c r="C161" s="270">
        <v>0</v>
      </c>
      <c r="D161" s="48">
        <f t="shared" si="0"/>
        <v>0</v>
      </c>
      <c r="E161" s="47"/>
    </row>
    <row r="162" spans="1:5" x14ac:dyDescent="0.2">
      <c r="A162" s="50">
        <v>5311</v>
      </c>
      <c r="B162" s="47" t="s">
        <v>293</v>
      </c>
      <c r="C162" s="270">
        <v>0</v>
      </c>
      <c r="D162" s="48">
        <f t="shared" si="0"/>
        <v>0</v>
      </c>
      <c r="E162" s="47"/>
    </row>
    <row r="163" spans="1:5" x14ac:dyDescent="0.2">
      <c r="A163" s="50">
        <v>5312</v>
      </c>
      <c r="B163" s="47" t="s">
        <v>292</v>
      </c>
      <c r="C163" s="270">
        <v>0</v>
      </c>
      <c r="D163" s="48">
        <f t="shared" si="0"/>
        <v>0</v>
      </c>
      <c r="E163" s="47"/>
    </row>
    <row r="164" spans="1:5" x14ac:dyDescent="0.2">
      <c r="A164" s="50">
        <v>5320</v>
      </c>
      <c r="B164" s="47" t="s">
        <v>291</v>
      </c>
      <c r="C164" s="270">
        <v>0</v>
      </c>
      <c r="D164" s="48">
        <f t="shared" si="0"/>
        <v>0</v>
      </c>
      <c r="E164" s="47"/>
    </row>
    <row r="165" spans="1:5" x14ac:dyDescent="0.2">
      <c r="A165" s="50">
        <v>5321</v>
      </c>
      <c r="B165" s="47" t="s">
        <v>290</v>
      </c>
      <c r="C165" s="270">
        <v>0</v>
      </c>
      <c r="D165" s="48">
        <f t="shared" ref="D165:D170" si="1">(C165*100%)/$C$99</f>
        <v>0</v>
      </c>
      <c r="E165" s="47"/>
    </row>
    <row r="166" spans="1:5" x14ac:dyDescent="0.2">
      <c r="A166" s="50">
        <v>5322</v>
      </c>
      <c r="B166" s="47" t="s">
        <v>289</v>
      </c>
      <c r="C166" s="270">
        <v>0</v>
      </c>
      <c r="D166" s="48">
        <f t="shared" si="1"/>
        <v>0</v>
      </c>
      <c r="E166" s="47"/>
    </row>
    <row r="167" spans="1:5" x14ac:dyDescent="0.2">
      <c r="A167" s="50">
        <v>5330</v>
      </c>
      <c r="B167" s="47" t="s">
        <v>288</v>
      </c>
      <c r="C167" s="270">
        <v>0</v>
      </c>
      <c r="D167" s="48">
        <f t="shared" si="1"/>
        <v>0</v>
      </c>
      <c r="E167" s="47"/>
    </row>
    <row r="168" spans="1:5" x14ac:dyDescent="0.2">
      <c r="A168" s="50">
        <v>5331</v>
      </c>
      <c r="B168" s="47" t="s">
        <v>287</v>
      </c>
      <c r="C168" s="270">
        <v>0</v>
      </c>
      <c r="D168" s="48">
        <f t="shared" si="1"/>
        <v>0</v>
      </c>
      <c r="E168" s="47"/>
    </row>
    <row r="169" spans="1:5" x14ac:dyDescent="0.2">
      <c r="A169" s="50">
        <v>5332</v>
      </c>
      <c r="B169" s="47" t="s">
        <v>286</v>
      </c>
      <c r="C169" s="270">
        <v>0</v>
      </c>
      <c r="D169" s="48">
        <f t="shared" si="1"/>
        <v>0</v>
      </c>
      <c r="E169" s="47"/>
    </row>
    <row r="170" spans="1:5" x14ac:dyDescent="0.2">
      <c r="A170" s="50">
        <v>5400</v>
      </c>
      <c r="B170" s="47" t="s">
        <v>285</v>
      </c>
      <c r="C170" s="270">
        <v>0</v>
      </c>
      <c r="D170" s="48">
        <f t="shared" si="1"/>
        <v>0</v>
      </c>
      <c r="E170" s="47"/>
    </row>
    <row r="171" spans="1:5" x14ac:dyDescent="0.2">
      <c r="A171" s="50">
        <v>5410</v>
      </c>
      <c r="B171" s="47" t="s">
        <v>284</v>
      </c>
      <c r="C171" s="270">
        <v>0</v>
      </c>
      <c r="D171" s="48">
        <v>0</v>
      </c>
      <c r="E171" s="47"/>
    </row>
    <row r="172" spans="1:5" x14ac:dyDescent="0.2">
      <c r="A172" s="50">
        <v>5411</v>
      </c>
      <c r="B172" s="47" t="s">
        <v>283</v>
      </c>
      <c r="C172" s="270">
        <v>0</v>
      </c>
      <c r="D172" s="48">
        <v>0</v>
      </c>
      <c r="E172" s="47"/>
    </row>
    <row r="173" spans="1:5" x14ac:dyDescent="0.2">
      <c r="A173" s="50">
        <v>5412</v>
      </c>
      <c r="B173" s="47" t="s">
        <v>282</v>
      </c>
      <c r="C173" s="270">
        <v>0</v>
      </c>
      <c r="D173" s="48">
        <v>0</v>
      </c>
      <c r="E173" s="47"/>
    </row>
    <row r="174" spans="1:5" x14ac:dyDescent="0.2">
      <c r="A174" s="50">
        <v>5420</v>
      </c>
      <c r="B174" s="47" t="s">
        <v>281</v>
      </c>
      <c r="C174" s="270">
        <v>0</v>
      </c>
      <c r="D174" s="48">
        <v>0</v>
      </c>
      <c r="E174" s="47"/>
    </row>
    <row r="175" spans="1:5" x14ac:dyDescent="0.2">
      <c r="A175" s="50">
        <v>5421</v>
      </c>
      <c r="B175" s="47" t="s">
        <v>280</v>
      </c>
      <c r="C175" s="270">
        <v>0</v>
      </c>
      <c r="D175" s="48">
        <v>0</v>
      </c>
      <c r="E175" s="47"/>
    </row>
    <row r="176" spans="1:5" x14ac:dyDescent="0.2">
      <c r="A176" s="50">
        <v>5422</v>
      </c>
      <c r="B176" s="47" t="s">
        <v>279</v>
      </c>
      <c r="C176" s="270">
        <v>0</v>
      </c>
      <c r="D176" s="48">
        <v>0</v>
      </c>
      <c r="E176" s="47"/>
    </row>
    <row r="177" spans="1:5" x14ac:dyDescent="0.2">
      <c r="A177" s="50">
        <v>5430</v>
      </c>
      <c r="B177" s="47" t="s">
        <v>278</v>
      </c>
      <c r="C177" s="270">
        <v>0</v>
      </c>
      <c r="D177" s="48">
        <v>0</v>
      </c>
      <c r="E177" s="47"/>
    </row>
    <row r="178" spans="1:5" x14ac:dyDescent="0.2">
      <c r="A178" s="50">
        <v>5431</v>
      </c>
      <c r="B178" s="47" t="s">
        <v>277</v>
      </c>
      <c r="C178" s="270">
        <v>0</v>
      </c>
      <c r="D178" s="48">
        <v>0</v>
      </c>
      <c r="E178" s="47"/>
    </row>
    <row r="179" spans="1:5" x14ac:dyDescent="0.2">
      <c r="A179" s="50">
        <v>5432</v>
      </c>
      <c r="B179" s="47" t="s">
        <v>276</v>
      </c>
      <c r="C179" s="270">
        <v>0</v>
      </c>
      <c r="D179" s="48">
        <v>0</v>
      </c>
      <c r="E179" s="47"/>
    </row>
    <row r="180" spans="1:5" x14ac:dyDescent="0.2">
      <c r="A180" s="50">
        <v>5440</v>
      </c>
      <c r="B180" s="47" t="s">
        <v>275</v>
      </c>
      <c r="C180" s="270">
        <v>0</v>
      </c>
      <c r="D180" s="48">
        <v>0</v>
      </c>
      <c r="E180" s="47"/>
    </row>
    <row r="181" spans="1:5" x14ac:dyDescent="0.2">
      <c r="A181" s="50">
        <v>5441</v>
      </c>
      <c r="B181" s="47" t="s">
        <v>275</v>
      </c>
      <c r="C181" s="270">
        <v>0</v>
      </c>
      <c r="D181" s="48">
        <v>0</v>
      </c>
      <c r="E181" s="47"/>
    </row>
    <row r="182" spans="1:5" x14ac:dyDescent="0.2">
      <c r="A182" s="50">
        <v>5450</v>
      </c>
      <c r="B182" s="47" t="s">
        <v>274</v>
      </c>
      <c r="C182" s="270">
        <v>0</v>
      </c>
      <c r="D182" s="48">
        <v>0</v>
      </c>
      <c r="E182" s="47"/>
    </row>
    <row r="183" spans="1:5" x14ac:dyDescent="0.2">
      <c r="A183" s="50">
        <v>5451</v>
      </c>
      <c r="B183" s="47" t="s">
        <v>273</v>
      </c>
      <c r="C183" s="270">
        <v>0</v>
      </c>
      <c r="D183" s="48">
        <v>0</v>
      </c>
      <c r="E183" s="47"/>
    </row>
    <row r="184" spans="1:5" x14ac:dyDescent="0.2">
      <c r="A184" s="50">
        <v>5452</v>
      </c>
      <c r="B184" s="47" t="s">
        <v>272</v>
      </c>
      <c r="C184" s="270">
        <v>0</v>
      </c>
      <c r="D184" s="48">
        <v>0</v>
      </c>
      <c r="E184" s="47"/>
    </row>
    <row r="185" spans="1:5" x14ac:dyDescent="0.2">
      <c r="A185" s="50">
        <v>5500</v>
      </c>
      <c r="B185" s="47" t="s">
        <v>271</v>
      </c>
      <c r="C185" s="270">
        <v>256958.95</v>
      </c>
      <c r="D185" s="48">
        <v>2.3244722314938147E-2</v>
      </c>
      <c r="E185" s="47"/>
    </row>
    <row r="186" spans="1:5" x14ac:dyDescent="0.2">
      <c r="A186" s="50">
        <v>5510</v>
      </c>
      <c r="B186" s="47" t="s">
        <v>270</v>
      </c>
      <c r="C186" s="270">
        <v>256958.95</v>
      </c>
      <c r="D186" s="48">
        <v>2.3244722314938147E-2</v>
      </c>
      <c r="E186" s="47"/>
    </row>
    <row r="187" spans="1:5" x14ac:dyDescent="0.2">
      <c r="A187" s="50">
        <v>5511</v>
      </c>
      <c r="B187" s="47" t="s">
        <v>269</v>
      </c>
      <c r="C187" s="270">
        <v>0</v>
      </c>
      <c r="D187" s="48">
        <v>0</v>
      </c>
      <c r="E187" s="47"/>
    </row>
    <row r="188" spans="1:5" x14ac:dyDescent="0.2">
      <c r="A188" s="50">
        <v>5512</v>
      </c>
      <c r="B188" s="47" t="s">
        <v>268</v>
      </c>
      <c r="C188" s="270">
        <v>0</v>
      </c>
      <c r="D188" s="48">
        <v>0</v>
      </c>
      <c r="E188" s="47"/>
    </row>
    <row r="189" spans="1:5" x14ac:dyDescent="0.2">
      <c r="A189" s="50">
        <v>5513</v>
      </c>
      <c r="B189" s="47" t="s">
        <v>267</v>
      </c>
      <c r="C189" s="270">
        <v>0</v>
      </c>
      <c r="D189" s="48">
        <v>0</v>
      </c>
      <c r="E189" s="47"/>
    </row>
    <row r="190" spans="1:5" x14ac:dyDescent="0.2">
      <c r="A190" s="50">
        <v>5514</v>
      </c>
      <c r="B190" s="47" t="s">
        <v>266</v>
      </c>
      <c r="C190" s="270">
        <v>0</v>
      </c>
      <c r="D190" s="48">
        <v>0</v>
      </c>
      <c r="E190" s="47"/>
    </row>
    <row r="191" spans="1:5" x14ac:dyDescent="0.2">
      <c r="A191" s="50">
        <v>5515</v>
      </c>
      <c r="B191" s="47" t="s">
        <v>265</v>
      </c>
      <c r="C191" s="270">
        <v>256958.95</v>
      </c>
      <c r="D191" s="48">
        <v>2.2229085426325894E-2</v>
      </c>
      <c r="E191" s="47"/>
    </row>
    <row r="192" spans="1:5" x14ac:dyDescent="0.2">
      <c r="A192" s="50">
        <v>5516</v>
      </c>
      <c r="B192" s="47" t="s">
        <v>264</v>
      </c>
      <c r="C192" s="270">
        <v>0</v>
      </c>
      <c r="D192" s="48">
        <v>0</v>
      </c>
      <c r="E192" s="47"/>
    </row>
    <row r="193" spans="1:5" x14ac:dyDescent="0.2">
      <c r="A193" s="50">
        <v>5517</v>
      </c>
      <c r="B193" s="47" t="s">
        <v>263</v>
      </c>
      <c r="C193" s="270">
        <v>0</v>
      </c>
      <c r="D193" s="48">
        <v>3.21785925412551E-4</v>
      </c>
      <c r="E193" s="47"/>
    </row>
    <row r="194" spans="1:5" x14ac:dyDescent="0.2">
      <c r="A194" s="50">
        <v>5518</v>
      </c>
      <c r="B194" s="47" t="s">
        <v>262</v>
      </c>
      <c r="C194" s="270">
        <v>0</v>
      </c>
      <c r="D194" s="48">
        <v>6.9385096319970379E-4</v>
      </c>
      <c r="E194" s="47"/>
    </row>
    <row r="195" spans="1:5" x14ac:dyDescent="0.2">
      <c r="A195" s="50">
        <v>5520</v>
      </c>
      <c r="B195" s="47" t="s">
        <v>261</v>
      </c>
      <c r="C195" s="270">
        <v>0</v>
      </c>
      <c r="D195" s="48">
        <v>0</v>
      </c>
      <c r="E195" s="47"/>
    </row>
    <row r="196" spans="1:5" x14ac:dyDescent="0.2">
      <c r="A196" s="50">
        <v>5521</v>
      </c>
      <c r="B196" s="47" t="s">
        <v>260</v>
      </c>
      <c r="C196" s="270">
        <v>0</v>
      </c>
      <c r="D196" s="48">
        <v>0</v>
      </c>
      <c r="E196" s="47"/>
    </row>
    <row r="197" spans="1:5" x14ac:dyDescent="0.2">
      <c r="A197" s="50">
        <v>5522</v>
      </c>
      <c r="B197" s="47" t="s">
        <v>259</v>
      </c>
      <c r="C197" s="270">
        <v>0</v>
      </c>
      <c r="D197" s="48">
        <v>0</v>
      </c>
      <c r="E197" s="47"/>
    </row>
    <row r="198" spans="1:5" x14ac:dyDescent="0.2">
      <c r="A198" s="50">
        <v>5530</v>
      </c>
      <c r="B198" s="47" t="s">
        <v>258</v>
      </c>
      <c r="C198" s="270">
        <v>0</v>
      </c>
      <c r="D198" s="48">
        <v>0</v>
      </c>
      <c r="E198" s="47"/>
    </row>
    <row r="199" spans="1:5" x14ac:dyDescent="0.2">
      <c r="A199" s="50">
        <v>5531</v>
      </c>
      <c r="B199" s="47" t="s">
        <v>257</v>
      </c>
      <c r="C199" s="270">
        <v>0</v>
      </c>
      <c r="D199" s="48">
        <v>0</v>
      </c>
      <c r="E199" s="47"/>
    </row>
    <row r="200" spans="1:5" x14ac:dyDescent="0.2">
      <c r="A200" s="50">
        <v>5532</v>
      </c>
      <c r="B200" s="47" t="s">
        <v>256</v>
      </c>
      <c r="C200" s="270">
        <v>0</v>
      </c>
      <c r="D200" s="48">
        <v>0</v>
      </c>
      <c r="E200" s="47"/>
    </row>
    <row r="201" spans="1:5" x14ac:dyDescent="0.2">
      <c r="A201" s="50">
        <v>5533</v>
      </c>
      <c r="B201" s="47" t="s">
        <v>255</v>
      </c>
      <c r="C201" s="270">
        <v>0</v>
      </c>
      <c r="D201" s="48">
        <v>0</v>
      </c>
      <c r="E201" s="47"/>
    </row>
    <row r="202" spans="1:5" x14ac:dyDescent="0.2">
      <c r="A202" s="50">
        <v>5534</v>
      </c>
      <c r="B202" s="47" t="s">
        <v>254</v>
      </c>
      <c r="C202" s="270">
        <v>0</v>
      </c>
      <c r="D202" s="48">
        <v>0</v>
      </c>
      <c r="E202" s="47"/>
    </row>
    <row r="203" spans="1:5" x14ac:dyDescent="0.2">
      <c r="A203" s="50">
        <v>5535</v>
      </c>
      <c r="B203" s="47" t="s">
        <v>253</v>
      </c>
      <c r="C203" s="270">
        <v>0</v>
      </c>
      <c r="D203" s="48">
        <v>0</v>
      </c>
      <c r="E203" s="47"/>
    </row>
    <row r="204" spans="1:5" x14ac:dyDescent="0.2">
      <c r="A204" s="50">
        <v>5590</v>
      </c>
      <c r="B204" s="47" t="s">
        <v>250</v>
      </c>
      <c r="C204" s="270">
        <v>0</v>
      </c>
      <c r="D204" s="48">
        <v>0</v>
      </c>
      <c r="E204" s="47"/>
    </row>
    <row r="205" spans="1:5" x14ac:dyDescent="0.2">
      <c r="A205" s="50">
        <v>5591</v>
      </c>
      <c r="B205" s="47" t="s">
        <v>249</v>
      </c>
      <c r="C205" s="270">
        <v>0</v>
      </c>
      <c r="D205" s="48">
        <v>0</v>
      </c>
      <c r="E205" s="47"/>
    </row>
    <row r="206" spans="1:5" x14ac:dyDescent="0.2">
      <c r="A206" s="50">
        <v>5592</v>
      </c>
      <c r="B206" s="47" t="s">
        <v>248</v>
      </c>
      <c r="C206" s="270">
        <v>0</v>
      </c>
      <c r="D206" s="48">
        <v>0</v>
      </c>
      <c r="E206" s="47"/>
    </row>
    <row r="207" spans="1:5" x14ac:dyDescent="0.2">
      <c r="A207" s="50">
        <v>5593</v>
      </c>
      <c r="B207" s="47" t="s">
        <v>247</v>
      </c>
      <c r="C207" s="270">
        <v>0</v>
      </c>
      <c r="D207" s="48">
        <v>0</v>
      </c>
      <c r="E207" s="47"/>
    </row>
    <row r="208" spans="1:5" x14ac:dyDescent="0.2">
      <c r="A208" s="50">
        <v>5594</v>
      </c>
      <c r="B208" s="47" t="s">
        <v>246</v>
      </c>
      <c r="C208" s="270">
        <v>0</v>
      </c>
      <c r="D208" s="48">
        <v>0</v>
      </c>
      <c r="E208" s="47"/>
    </row>
    <row r="209" spans="1:5" x14ac:dyDescent="0.2">
      <c r="A209" s="50">
        <v>5595</v>
      </c>
      <c r="B209" s="47" t="s">
        <v>245</v>
      </c>
      <c r="C209" s="270">
        <v>0</v>
      </c>
      <c r="D209" s="48">
        <v>0</v>
      </c>
      <c r="E209" s="47"/>
    </row>
    <row r="210" spans="1:5" x14ac:dyDescent="0.2">
      <c r="A210" s="50">
        <v>5596</v>
      </c>
      <c r="B210" s="47" t="s">
        <v>244</v>
      </c>
      <c r="C210" s="270">
        <v>0</v>
      </c>
      <c r="D210" s="48">
        <v>0</v>
      </c>
      <c r="E210" s="47"/>
    </row>
    <row r="211" spans="1:5" x14ac:dyDescent="0.2">
      <c r="A211" s="50">
        <v>5597</v>
      </c>
      <c r="B211" s="47" t="s">
        <v>243</v>
      </c>
      <c r="C211" s="270">
        <v>0</v>
      </c>
      <c r="D211" s="48">
        <v>0</v>
      </c>
      <c r="E211" s="47"/>
    </row>
    <row r="212" spans="1:5" x14ac:dyDescent="0.2">
      <c r="A212" s="50">
        <v>5598</v>
      </c>
      <c r="B212" s="47" t="s">
        <v>242</v>
      </c>
      <c r="C212" s="270">
        <v>0</v>
      </c>
      <c r="D212" s="48">
        <v>0</v>
      </c>
      <c r="E212" s="47"/>
    </row>
    <row r="213" spans="1:5" x14ac:dyDescent="0.2">
      <c r="A213" s="50">
        <v>5599</v>
      </c>
      <c r="B213" s="47" t="s">
        <v>241</v>
      </c>
      <c r="C213" s="270">
        <v>0</v>
      </c>
      <c r="D213" s="48">
        <v>0</v>
      </c>
      <c r="E213" s="47"/>
    </row>
    <row r="214" spans="1:5" x14ac:dyDescent="0.2">
      <c r="A214" s="50">
        <v>5600</v>
      </c>
      <c r="B214" s="47" t="s">
        <v>240</v>
      </c>
      <c r="C214" s="270">
        <v>0</v>
      </c>
      <c r="D214" s="48">
        <v>0</v>
      </c>
      <c r="E214" s="47"/>
    </row>
    <row r="215" spans="1:5" x14ac:dyDescent="0.2">
      <c r="A215" s="50">
        <v>5610</v>
      </c>
      <c r="B215" s="47" t="s">
        <v>239</v>
      </c>
      <c r="C215" s="270">
        <v>0</v>
      </c>
      <c r="D215" s="48">
        <v>0</v>
      </c>
      <c r="E215" s="47"/>
    </row>
    <row r="216" spans="1:5" x14ac:dyDescent="0.2">
      <c r="A216" s="50">
        <v>5611</v>
      </c>
      <c r="B216" s="47" t="s">
        <v>238</v>
      </c>
      <c r="C216" s="270">
        <v>0</v>
      </c>
      <c r="D216" s="48">
        <v>0</v>
      </c>
      <c r="E216" s="47"/>
    </row>
    <row r="217" spans="1:5" x14ac:dyDescent="0.2">
      <c r="C217" s="268">
        <v>0</v>
      </c>
    </row>
    <row r="218" spans="1:5" x14ac:dyDescent="0.2">
      <c r="B218" s="40" t="s">
        <v>237</v>
      </c>
      <c r="C218" s="268">
        <v>0</v>
      </c>
    </row>
    <row r="219" spans="1:5" x14ac:dyDescent="0.2">
      <c r="C219" s="268">
        <v>0</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scale="65"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E231"/>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40" customWidth="1"/>
    <col min="2" max="2" width="72.85546875" style="40" bestFit="1" customWidth="1"/>
    <col min="3" max="3" width="15.7109375" style="40" customWidth="1"/>
    <col min="4" max="5" width="19.7109375" style="40" customWidth="1"/>
    <col min="6" max="8" width="9.140625" style="40"/>
    <col min="9" max="9" width="17.7109375" style="40" customWidth="1"/>
    <col min="10" max="16384" width="9.140625" style="40"/>
  </cols>
  <sheetData>
    <row r="1" spans="1:5" s="128" customFormat="1" ht="18.95" customHeight="1" x14ac:dyDescent="0.25">
      <c r="A1" s="377" t="s">
        <v>600</v>
      </c>
      <c r="B1" s="377"/>
      <c r="C1" s="377"/>
      <c r="D1" s="36" t="s">
        <v>95</v>
      </c>
      <c r="E1" s="37">
        <v>2022</v>
      </c>
    </row>
    <row r="2" spans="1:5" s="127" customFormat="1" ht="18.95" customHeight="1" x14ac:dyDescent="0.25">
      <c r="A2" s="377" t="s">
        <v>435</v>
      </c>
      <c r="B2" s="377"/>
      <c r="C2" s="377"/>
      <c r="D2" s="36" t="s">
        <v>97</v>
      </c>
      <c r="E2" s="37" t="s">
        <v>599</v>
      </c>
    </row>
    <row r="3" spans="1:5" s="127" customFormat="1" ht="18.95" customHeight="1" x14ac:dyDescent="0.25">
      <c r="A3" s="377" t="s">
        <v>1244</v>
      </c>
      <c r="B3" s="377"/>
      <c r="C3" s="377"/>
      <c r="D3" s="36" t="s">
        <v>98</v>
      </c>
      <c r="E3" s="37">
        <v>4</v>
      </c>
    </row>
    <row r="4" spans="1:5" x14ac:dyDescent="0.2">
      <c r="A4" s="38" t="s">
        <v>99</v>
      </c>
      <c r="B4" s="39"/>
      <c r="C4" s="39"/>
      <c r="D4" s="39"/>
      <c r="E4" s="39"/>
    </row>
    <row r="6" spans="1:5" x14ac:dyDescent="0.2">
      <c r="A6" s="52" t="s">
        <v>434</v>
      </c>
      <c r="B6" s="52"/>
      <c r="C6" s="52"/>
      <c r="D6" s="52"/>
      <c r="E6" s="52"/>
    </row>
    <row r="7" spans="1:5" x14ac:dyDescent="0.2">
      <c r="A7" s="51" t="s">
        <v>101</v>
      </c>
      <c r="B7" s="51" t="s">
        <v>102</v>
      </c>
      <c r="C7" s="51" t="s">
        <v>103</v>
      </c>
      <c r="D7" s="51" t="s">
        <v>386</v>
      </c>
      <c r="E7" s="51"/>
    </row>
    <row r="8" spans="1:5" x14ac:dyDescent="0.2">
      <c r="A8" s="54">
        <v>4100</v>
      </c>
      <c r="B8" s="47" t="s">
        <v>433</v>
      </c>
      <c r="C8" s="270">
        <v>65235764.670000002</v>
      </c>
      <c r="D8" s="47" t="s">
        <v>1242</v>
      </c>
      <c r="E8" s="53"/>
    </row>
    <row r="9" spans="1:5" x14ac:dyDescent="0.2">
      <c r="A9" s="54">
        <v>4110</v>
      </c>
      <c r="B9" s="47" t="s">
        <v>432</v>
      </c>
      <c r="C9" s="270">
        <v>0</v>
      </c>
      <c r="D9" s="47"/>
      <c r="E9" s="53"/>
    </row>
    <row r="10" spans="1:5" x14ac:dyDescent="0.2">
      <c r="A10" s="54">
        <v>4111</v>
      </c>
      <c r="B10" s="47" t="s">
        <v>431</v>
      </c>
      <c r="C10" s="270">
        <v>0</v>
      </c>
      <c r="D10" s="47"/>
      <c r="E10" s="53"/>
    </row>
    <row r="11" spans="1:5" x14ac:dyDescent="0.2">
      <c r="A11" s="54">
        <v>4112</v>
      </c>
      <c r="B11" s="47" t="s">
        <v>430</v>
      </c>
      <c r="C11" s="270">
        <v>0</v>
      </c>
      <c r="D11" s="47"/>
      <c r="E11" s="53"/>
    </row>
    <row r="12" spans="1:5" x14ac:dyDescent="0.2">
      <c r="A12" s="54">
        <v>4113</v>
      </c>
      <c r="B12" s="47" t="s">
        <v>429</v>
      </c>
      <c r="C12" s="270">
        <v>0</v>
      </c>
      <c r="D12" s="47"/>
      <c r="E12" s="53"/>
    </row>
    <row r="13" spans="1:5" x14ac:dyDescent="0.2">
      <c r="A13" s="54">
        <v>4114</v>
      </c>
      <c r="B13" s="47" t="s">
        <v>428</v>
      </c>
      <c r="C13" s="270">
        <v>0</v>
      </c>
      <c r="D13" s="47"/>
      <c r="E13" s="53"/>
    </row>
    <row r="14" spans="1:5" x14ac:dyDescent="0.2">
      <c r="A14" s="54">
        <v>4115</v>
      </c>
      <c r="B14" s="47" t="s">
        <v>427</v>
      </c>
      <c r="C14" s="270">
        <v>0</v>
      </c>
      <c r="D14" s="47"/>
      <c r="E14" s="53"/>
    </row>
    <row r="15" spans="1:5" x14ac:dyDescent="0.2">
      <c r="A15" s="54">
        <v>4116</v>
      </c>
      <c r="B15" s="47" t="s">
        <v>426</v>
      </c>
      <c r="C15" s="270">
        <v>0</v>
      </c>
      <c r="D15" s="47"/>
      <c r="E15" s="53"/>
    </row>
    <row r="16" spans="1:5" x14ac:dyDescent="0.2">
      <c r="A16" s="54">
        <v>4117</v>
      </c>
      <c r="B16" s="47" t="s">
        <v>425</v>
      </c>
      <c r="C16" s="270">
        <v>0</v>
      </c>
      <c r="D16" s="47"/>
      <c r="E16" s="53"/>
    </row>
    <row r="17" spans="1:5" ht="22.5" x14ac:dyDescent="0.2">
      <c r="A17" s="54">
        <v>4118</v>
      </c>
      <c r="B17" s="55" t="s">
        <v>424</v>
      </c>
      <c r="C17" s="270">
        <v>0</v>
      </c>
      <c r="D17" s="47"/>
      <c r="E17" s="53"/>
    </row>
    <row r="18" spans="1:5" x14ac:dyDescent="0.2">
      <c r="A18" s="54">
        <v>4119</v>
      </c>
      <c r="B18" s="47" t="s">
        <v>423</v>
      </c>
      <c r="C18" s="270">
        <v>0</v>
      </c>
      <c r="D18" s="47"/>
      <c r="E18" s="53"/>
    </row>
    <row r="19" spans="1:5" x14ac:dyDescent="0.2">
      <c r="A19" s="54">
        <v>4120</v>
      </c>
      <c r="B19" s="47" t="s">
        <v>422</v>
      </c>
      <c r="C19" s="270">
        <v>0</v>
      </c>
      <c r="D19" s="47"/>
      <c r="E19" s="53"/>
    </row>
    <row r="20" spans="1:5" x14ac:dyDescent="0.2">
      <c r="A20" s="54">
        <v>4121</v>
      </c>
      <c r="B20" s="47" t="s">
        <v>421</v>
      </c>
      <c r="C20" s="270">
        <v>0</v>
      </c>
      <c r="D20" s="47"/>
      <c r="E20" s="53"/>
    </row>
    <row r="21" spans="1:5" x14ac:dyDescent="0.2">
      <c r="A21" s="54">
        <v>4122</v>
      </c>
      <c r="B21" s="47" t="s">
        <v>420</v>
      </c>
      <c r="C21" s="270">
        <v>0</v>
      </c>
      <c r="D21" s="47"/>
      <c r="E21" s="53"/>
    </row>
    <row r="22" spans="1:5" x14ac:dyDescent="0.2">
      <c r="A22" s="54">
        <v>4123</v>
      </c>
      <c r="B22" s="47" t="s">
        <v>419</v>
      </c>
      <c r="C22" s="270">
        <v>0</v>
      </c>
      <c r="D22" s="47"/>
      <c r="E22" s="53"/>
    </row>
    <row r="23" spans="1:5" x14ac:dyDescent="0.2">
      <c r="A23" s="54">
        <v>4124</v>
      </c>
      <c r="B23" s="47" t="s">
        <v>418</v>
      </c>
      <c r="C23" s="270">
        <v>0</v>
      </c>
      <c r="D23" s="47"/>
      <c r="E23" s="53"/>
    </row>
    <row r="24" spans="1:5" x14ac:dyDescent="0.2">
      <c r="A24" s="54">
        <v>4129</v>
      </c>
      <c r="B24" s="47" t="s">
        <v>417</v>
      </c>
      <c r="C24" s="270">
        <v>0</v>
      </c>
      <c r="D24" s="47"/>
      <c r="E24" s="53"/>
    </row>
    <row r="25" spans="1:5" x14ac:dyDescent="0.2">
      <c r="A25" s="54">
        <v>4130</v>
      </c>
      <c r="B25" s="47" t="s">
        <v>416</v>
      </c>
      <c r="C25" s="270">
        <v>0</v>
      </c>
      <c r="D25" s="47"/>
      <c r="E25" s="53"/>
    </row>
    <row r="26" spans="1:5" x14ac:dyDescent="0.2">
      <c r="A26" s="54">
        <v>4131</v>
      </c>
      <c r="B26" s="47" t="s">
        <v>415</v>
      </c>
      <c r="C26" s="270">
        <v>0</v>
      </c>
      <c r="D26" s="47"/>
      <c r="E26" s="53"/>
    </row>
    <row r="27" spans="1:5" ht="22.5" x14ac:dyDescent="0.2">
      <c r="A27" s="54">
        <v>4132</v>
      </c>
      <c r="B27" s="55" t="s">
        <v>414</v>
      </c>
      <c r="C27" s="270">
        <v>0</v>
      </c>
      <c r="D27" s="47"/>
      <c r="E27" s="53"/>
    </row>
    <row r="28" spans="1:5" x14ac:dyDescent="0.2">
      <c r="A28" s="54">
        <v>4140</v>
      </c>
      <c r="B28" s="47" t="s">
        <v>413</v>
      </c>
      <c r="C28" s="270">
        <v>0</v>
      </c>
      <c r="D28" s="47"/>
      <c r="E28" s="53"/>
    </row>
    <row r="29" spans="1:5" x14ac:dyDescent="0.2">
      <c r="A29" s="54">
        <v>4141</v>
      </c>
      <c r="B29" s="47" t="s">
        <v>412</v>
      </c>
      <c r="C29" s="270">
        <v>0</v>
      </c>
      <c r="D29" s="47"/>
      <c r="E29" s="53"/>
    </row>
    <row r="30" spans="1:5" x14ac:dyDescent="0.2">
      <c r="A30" s="54">
        <v>4143</v>
      </c>
      <c r="B30" s="47" t="s">
        <v>411</v>
      </c>
      <c r="C30" s="270">
        <v>0</v>
      </c>
      <c r="D30" s="47"/>
      <c r="E30" s="53"/>
    </row>
    <row r="31" spans="1:5" x14ac:dyDescent="0.2">
      <c r="A31" s="54">
        <v>4144</v>
      </c>
      <c r="B31" s="47" t="s">
        <v>410</v>
      </c>
      <c r="C31" s="270">
        <v>0</v>
      </c>
      <c r="D31" s="47"/>
      <c r="E31" s="53"/>
    </row>
    <row r="32" spans="1:5" ht="22.5" x14ac:dyDescent="0.2">
      <c r="A32" s="54">
        <v>4145</v>
      </c>
      <c r="B32" s="55" t="s">
        <v>409</v>
      </c>
      <c r="C32" s="270">
        <v>0</v>
      </c>
      <c r="D32" s="47"/>
      <c r="E32" s="53"/>
    </row>
    <row r="33" spans="1:5" x14ac:dyDescent="0.2">
      <c r="A33" s="54">
        <v>4149</v>
      </c>
      <c r="B33" s="47" t="s">
        <v>408</v>
      </c>
      <c r="C33" s="270">
        <v>0</v>
      </c>
      <c r="D33" s="47"/>
      <c r="E33" s="53"/>
    </row>
    <row r="34" spans="1:5" x14ac:dyDescent="0.2">
      <c r="A34" s="54">
        <v>4150</v>
      </c>
      <c r="B34" s="47" t="s">
        <v>407</v>
      </c>
      <c r="C34" s="270">
        <v>0</v>
      </c>
      <c r="D34" s="47"/>
      <c r="E34" s="53"/>
    </row>
    <row r="35" spans="1:5" x14ac:dyDescent="0.2">
      <c r="A35" s="54">
        <v>4151</v>
      </c>
      <c r="B35" s="47" t="s">
        <v>407</v>
      </c>
      <c r="C35" s="270">
        <v>0</v>
      </c>
      <c r="D35" s="47"/>
      <c r="E35" s="53"/>
    </row>
    <row r="36" spans="1:5" ht="22.5" x14ac:dyDescent="0.2">
      <c r="A36" s="54">
        <v>4154</v>
      </c>
      <c r="B36" s="55" t="s">
        <v>406</v>
      </c>
      <c r="C36" s="270">
        <v>0</v>
      </c>
      <c r="D36" s="47"/>
      <c r="E36" s="53"/>
    </row>
    <row r="37" spans="1:5" x14ac:dyDescent="0.2">
      <c r="A37" s="54">
        <v>4160</v>
      </c>
      <c r="B37" s="47" t="s">
        <v>405</v>
      </c>
      <c r="C37" s="270">
        <v>0</v>
      </c>
      <c r="D37" s="47"/>
      <c r="E37" s="53"/>
    </row>
    <row r="38" spans="1:5" x14ac:dyDescent="0.2">
      <c r="A38" s="54">
        <v>4161</v>
      </c>
      <c r="B38" s="47" t="s">
        <v>404</v>
      </c>
      <c r="C38" s="270">
        <v>0</v>
      </c>
      <c r="D38" s="47"/>
      <c r="E38" s="53"/>
    </row>
    <row r="39" spans="1:5" x14ac:dyDescent="0.2">
      <c r="A39" s="54">
        <v>4162</v>
      </c>
      <c r="B39" s="47" t="s">
        <v>403</v>
      </c>
      <c r="C39" s="270">
        <v>0</v>
      </c>
      <c r="D39" s="47"/>
      <c r="E39" s="53"/>
    </row>
    <row r="40" spans="1:5" x14ac:dyDescent="0.2">
      <c r="A40" s="54">
        <v>4163</v>
      </c>
      <c r="B40" s="47" t="s">
        <v>402</v>
      </c>
      <c r="C40" s="270">
        <v>0</v>
      </c>
      <c r="D40" s="47"/>
      <c r="E40" s="53"/>
    </row>
    <row r="41" spans="1:5" x14ac:dyDescent="0.2">
      <c r="A41" s="54">
        <v>4164</v>
      </c>
      <c r="B41" s="47" t="s">
        <v>401</v>
      </c>
      <c r="C41" s="270">
        <v>0</v>
      </c>
      <c r="D41" s="47"/>
      <c r="E41" s="53"/>
    </row>
    <row r="42" spans="1:5" x14ac:dyDescent="0.2">
      <c r="A42" s="54">
        <v>4165</v>
      </c>
      <c r="B42" s="47" t="s">
        <v>400</v>
      </c>
      <c r="C42" s="270">
        <v>0</v>
      </c>
      <c r="D42" s="47"/>
      <c r="E42" s="53"/>
    </row>
    <row r="43" spans="1:5" ht="22.5" x14ac:dyDescent="0.2">
      <c r="A43" s="54">
        <v>4166</v>
      </c>
      <c r="B43" s="55" t="s">
        <v>399</v>
      </c>
      <c r="C43" s="270">
        <v>0</v>
      </c>
      <c r="D43" s="47"/>
      <c r="E43" s="53"/>
    </row>
    <row r="44" spans="1:5" x14ac:dyDescent="0.2">
      <c r="A44" s="54">
        <v>4168</v>
      </c>
      <c r="B44" s="47" t="s">
        <v>398</v>
      </c>
      <c r="C44" s="270">
        <v>0</v>
      </c>
      <c r="D44" s="47"/>
      <c r="E44" s="53"/>
    </row>
    <row r="45" spans="1:5" x14ac:dyDescent="0.2">
      <c r="A45" s="54">
        <v>4169</v>
      </c>
      <c r="B45" s="47" t="s">
        <v>397</v>
      </c>
      <c r="C45" s="270">
        <v>0</v>
      </c>
      <c r="D45" s="47"/>
      <c r="E45" s="53"/>
    </row>
    <row r="46" spans="1:5" x14ac:dyDescent="0.2">
      <c r="A46" s="54">
        <v>4170</v>
      </c>
      <c r="B46" s="47" t="s">
        <v>396</v>
      </c>
      <c r="C46" s="270">
        <v>65235764.670000002</v>
      </c>
      <c r="D46" s="47" t="s">
        <v>1242</v>
      </c>
      <c r="E46" s="53"/>
    </row>
    <row r="47" spans="1:5" x14ac:dyDescent="0.2">
      <c r="A47" s="54">
        <v>4171</v>
      </c>
      <c r="B47" s="47" t="s">
        <v>395</v>
      </c>
      <c r="C47" s="270">
        <v>0</v>
      </c>
      <c r="D47" s="47"/>
      <c r="E47" s="53"/>
    </row>
    <row r="48" spans="1:5" x14ac:dyDescent="0.2">
      <c r="A48" s="54">
        <v>4172</v>
      </c>
      <c r="B48" s="47" t="s">
        <v>394</v>
      </c>
      <c r="C48" s="270">
        <v>0</v>
      </c>
      <c r="D48" s="47"/>
      <c r="E48" s="53"/>
    </row>
    <row r="49" spans="1:5" ht="22.5" x14ac:dyDescent="0.2">
      <c r="A49" s="54">
        <v>4173</v>
      </c>
      <c r="B49" s="55" t="s">
        <v>393</v>
      </c>
      <c r="C49" s="270">
        <v>65235764.670000002</v>
      </c>
      <c r="D49" s="47" t="s">
        <v>1242</v>
      </c>
      <c r="E49" s="53"/>
    </row>
    <row r="50" spans="1:5" ht="22.5" x14ac:dyDescent="0.2">
      <c r="A50" s="54">
        <v>4174</v>
      </c>
      <c r="B50" s="55" t="s">
        <v>392</v>
      </c>
      <c r="C50" s="270">
        <v>0</v>
      </c>
      <c r="D50" s="47"/>
      <c r="E50" s="53"/>
    </row>
    <row r="51" spans="1:5" ht="22.5" x14ac:dyDescent="0.2">
      <c r="A51" s="54">
        <v>4175</v>
      </c>
      <c r="B51" s="55" t="s">
        <v>391</v>
      </c>
      <c r="C51" s="270">
        <v>0</v>
      </c>
      <c r="D51" s="47"/>
      <c r="E51" s="53"/>
    </row>
    <row r="52" spans="1:5" ht="22.5" x14ac:dyDescent="0.2">
      <c r="A52" s="54">
        <v>4176</v>
      </c>
      <c r="B52" s="55" t="s">
        <v>390</v>
      </c>
      <c r="C52" s="270">
        <v>0</v>
      </c>
      <c r="D52" s="47"/>
      <c r="E52" s="53"/>
    </row>
    <row r="53" spans="1:5" ht="22.5" x14ac:dyDescent="0.2">
      <c r="A53" s="54">
        <v>4177</v>
      </c>
      <c r="B53" s="55" t="s">
        <v>389</v>
      </c>
      <c r="C53" s="270">
        <v>0</v>
      </c>
      <c r="D53" s="47"/>
      <c r="E53" s="53"/>
    </row>
    <row r="54" spans="1:5" ht="22.5" x14ac:dyDescent="0.2">
      <c r="A54" s="54">
        <v>4178</v>
      </c>
      <c r="B54" s="55" t="s">
        <v>388</v>
      </c>
      <c r="C54" s="270">
        <v>0</v>
      </c>
      <c r="D54" s="47"/>
      <c r="E54" s="53"/>
    </row>
    <row r="55" spans="1:5" x14ac:dyDescent="0.2">
      <c r="A55" s="54"/>
      <c r="B55" s="55"/>
      <c r="C55" s="49"/>
      <c r="D55" s="47"/>
      <c r="E55" s="53"/>
    </row>
    <row r="56" spans="1:5" x14ac:dyDescent="0.2">
      <c r="A56" s="52" t="s">
        <v>387</v>
      </c>
      <c r="B56" s="52"/>
      <c r="C56" s="52"/>
      <c r="D56" s="52"/>
      <c r="E56" s="52"/>
    </row>
    <row r="57" spans="1:5" x14ac:dyDescent="0.2">
      <c r="A57" s="51" t="s">
        <v>101</v>
      </c>
      <c r="B57" s="51" t="s">
        <v>102</v>
      </c>
      <c r="C57" s="51" t="s">
        <v>103</v>
      </c>
      <c r="D57" s="51" t="s">
        <v>386</v>
      </c>
      <c r="E57" s="51"/>
    </row>
    <row r="58" spans="1:5" ht="33.75" x14ac:dyDescent="0.2">
      <c r="A58" s="54">
        <v>4200</v>
      </c>
      <c r="B58" s="55" t="s">
        <v>385</v>
      </c>
      <c r="C58" s="270">
        <v>85208044.049999997</v>
      </c>
      <c r="D58" s="47" t="s">
        <v>1243</v>
      </c>
      <c r="E58" s="53"/>
    </row>
    <row r="59" spans="1:5" ht="22.5" x14ac:dyDescent="0.2">
      <c r="A59" s="54">
        <v>4210</v>
      </c>
      <c r="B59" s="55" t="s">
        <v>384</v>
      </c>
      <c r="C59" s="270">
        <v>0</v>
      </c>
      <c r="D59" s="47"/>
      <c r="E59" s="53"/>
    </row>
    <row r="60" spans="1:5" x14ac:dyDescent="0.2">
      <c r="A60" s="54">
        <v>4211</v>
      </c>
      <c r="B60" s="47" t="s">
        <v>294</v>
      </c>
      <c r="C60" s="270">
        <v>0</v>
      </c>
      <c r="D60" s="47"/>
      <c r="E60" s="53"/>
    </row>
    <row r="61" spans="1:5" x14ac:dyDescent="0.2">
      <c r="A61" s="54">
        <v>4212</v>
      </c>
      <c r="B61" s="47" t="s">
        <v>291</v>
      </c>
      <c r="C61" s="270">
        <v>0</v>
      </c>
      <c r="D61" s="47"/>
      <c r="E61" s="53"/>
    </row>
    <row r="62" spans="1:5" x14ac:dyDescent="0.2">
      <c r="A62" s="54">
        <v>4213</v>
      </c>
      <c r="B62" s="47" t="s">
        <v>288</v>
      </c>
      <c r="C62" s="270">
        <v>0</v>
      </c>
      <c r="D62" s="47"/>
      <c r="E62" s="53"/>
    </row>
    <row r="63" spans="1:5" x14ac:dyDescent="0.2">
      <c r="A63" s="54">
        <v>4214</v>
      </c>
      <c r="B63" s="47" t="s">
        <v>383</v>
      </c>
      <c r="C63" s="270">
        <v>0</v>
      </c>
      <c r="D63" s="47"/>
      <c r="E63" s="53"/>
    </row>
    <row r="64" spans="1:5" x14ac:dyDescent="0.2">
      <c r="A64" s="54">
        <v>4215</v>
      </c>
      <c r="B64" s="47" t="s">
        <v>382</v>
      </c>
      <c r="C64" s="270">
        <v>0</v>
      </c>
      <c r="D64" s="47"/>
      <c r="E64" s="53"/>
    </row>
    <row r="65" spans="1:5" x14ac:dyDescent="0.2">
      <c r="A65" s="54">
        <v>4220</v>
      </c>
      <c r="B65" s="47" t="s">
        <v>381</v>
      </c>
      <c r="C65" s="270">
        <v>85208044.049999997</v>
      </c>
      <c r="D65" s="47" t="s">
        <v>1243</v>
      </c>
      <c r="E65" s="53"/>
    </row>
    <row r="66" spans="1:5" x14ac:dyDescent="0.2">
      <c r="A66" s="54">
        <v>4221</v>
      </c>
      <c r="B66" s="47" t="s">
        <v>380</v>
      </c>
      <c r="C66" s="270">
        <v>75136830</v>
      </c>
      <c r="D66" s="47" t="s">
        <v>1243</v>
      </c>
      <c r="E66" s="53"/>
    </row>
    <row r="67" spans="1:5" x14ac:dyDescent="0.2">
      <c r="A67" s="54">
        <v>4223</v>
      </c>
      <c r="B67" s="47" t="s">
        <v>321</v>
      </c>
      <c r="C67" s="270">
        <v>10071214.050000001</v>
      </c>
      <c r="D67" s="47" t="s">
        <v>1243</v>
      </c>
      <c r="E67" s="53"/>
    </row>
    <row r="68" spans="1:5" x14ac:dyDescent="0.2">
      <c r="A68" s="54">
        <v>4225</v>
      </c>
      <c r="B68" s="47" t="s">
        <v>313</v>
      </c>
      <c r="C68" s="270">
        <v>0</v>
      </c>
      <c r="D68" s="47"/>
      <c r="E68" s="53"/>
    </row>
    <row r="69" spans="1:5" x14ac:dyDescent="0.2">
      <c r="A69" s="54">
        <v>4227</v>
      </c>
      <c r="B69" s="47" t="s">
        <v>379</v>
      </c>
      <c r="C69" s="270">
        <v>0</v>
      </c>
      <c r="D69" s="47"/>
      <c r="E69" s="53"/>
    </row>
    <row r="70" spans="1:5" x14ac:dyDescent="0.2">
      <c r="A70" s="53"/>
      <c r="B70" s="53"/>
      <c r="C70" s="53"/>
      <c r="D70" s="53"/>
      <c r="E70" s="53"/>
    </row>
    <row r="71" spans="1:5" x14ac:dyDescent="0.2">
      <c r="A71" s="52" t="s">
        <v>378</v>
      </c>
      <c r="B71" s="52"/>
      <c r="C71" s="52"/>
      <c r="D71" s="52"/>
      <c r="E71" s="52"/>
    </row>
    <row r="72" spans="1:5" x14ac:dyDescent="0.2">
      <c r="A72" s="51" t="s">
        <v>101</v>
      </c>
      <c r="B72" s="51" t="s">
        <v>102</v>
      </c>
      <c r="C72" s="51" t="s">
        <v>103</v>
      </c>
      <c r="D72" s="51" t="s">
        <v>215</v>
      </c>
      <c r="E72" s="51" t="s">
        <v>118</v>
      </c>
    </row>
    <row r="73" spans="1:5" x14ac:dyDescent="0.2">
      <c r="A73" s="50">
        <v>4300</v>
      </c>
      <c r="B73" s="47" t="s">
        <v>377</v>
      </c>
      <c r="C73" s="270">
        <v>2227837.4900000002</v>
      </c>
      <c r="D73" s="47" t="s">
        <v>1242</v>
      </c>
      <c r="E73" s="47"/>
    </row>
    <row r="74" spans="1:5" x14ac:dyDescent="0.2">
      <c r="A74" s="50">
        <v>4310</v>
      </c>
      <c r="B74" s="47" t="s">
        <v>376</v>
      </c>
      <c r="C74" s="270">
        <v>2227013.4300000002</v>
      </c>
      <c r="D74" s="47" t="s">
        <v>1242</v>
      </c>
      <c r="E74" s="47"/>
    </row>
    <row r="75" spans="1:5" x14ac:dyDescent="0.2">
      <c r="A75" s="50">
        <v>4311</v>
      </c>
      <c r="B75" s="47" t="s">
        <v>375</v>
      </c>
      <c r="C75" s="270">
        <v>2227013.4300000002</v>
      </c>
      <c r="D75" s="47" t="s">
        <v>1242</v>
      </c>
      <c r="E75" s="47"/>
    </row>
    <row r="76" spans="1:5" x14ac:dyDescent="0.2">
      <c r="A76" s="50">
        <v>4319</v>
      </c>
      <c r="B76" s="47" t="s">
        <v>374</v>
      </c>
      <c r="C76" s="270">
        <v>0</v>
      </c>
      <c r="D76" s="47"/>
      <c r="E76" s="47"/>
    </row>
    <row r="77" spans="1:5" x14ac:dyDescent="0.2">
      <c r="A77" s="50">
        <v>4320</v>
      </c>
      <c r="B77" s="47" t="s">
        <v>373</v>
      </c>
      <c r="C77" s="270">
        <v>0</v>
      </c>
      <c r="D77" s="47"/>
      <c r="E77" s="47"/>
    </row>
    <row r="78" spans="1:5" x14ac:dyDescent="0.2">
      <c r="A78" s="50">
        <v>4321</v>
      </c>
      <c r="B78" s="47" t="s">
        <v>372</v>
      </c>
      <c r="C78" s="270">
        <v>0</v>
      </c>
      <c r="D78" s="47"/>
      <c r="E78" s="47"/>
    </row>
    <row r="79" spans="1:5" x14ac:dyDescent="0.2">
      <c r="A79" s="50">
        <v>4322</v>
      </c>
      <c r="B79" s="47" t="s">
        <v>371</v>
      </c>
      <c r="C79" s="270">
        <v>0</v>
      </c>
      <c r="D79" s="47"/>
      <c r="E79" s="47"/>
    </row>
    <row r="80" spans="1:5" x14ac:dyDescent="0.2">
      <c r="A80" s="50">
        <v>4323</v>
      </c>
      <c r="B80" s="47" t="s">
        <v>370</v>
      </c>
      <c r="C80" s="270">
        <v>0</v>
      </c>
      <c r="D80" s="47"/>
      <c r="E80" s="47"/>
    </row>
    <row r="81" spans="1:5" x14ac:dyDescent="0.2">
      <c r="A81" s="50">
        <v>4324</v>
      </c>
      <c r="B81" s="47" t="s">
        <v>369</v>
      </c>
      <c r="C81" s="270">
        <v>0</v>
      </c>
      <c r="D81" s="47"/>
      <c r="E81" s="47"/>
    </row>
    <row r="82" spans="1:5" x14ac:dyDescent="0.2">
      <c r="A82" s="50">
        <v>4325</v>
      </c>
      <c r="B82" s="47" t="s">
        <v>368</v>
      </c>
      <c r="C82" s="270">
        <v>0</v>
      </c>
      <c r="D82" s="47"/>
      <c r="E82" s="47"/>
    </row>
    <row r="83" spans="1:5" x14ac:dyDescent="0.2">
      <c r="A83" s="50">
        <v>4330</v>
      </c>
      <c r="B83" s="47" t="s">
        <v>367</v>
      </c>
      <c r="C83" s="270">
        <v>0</v>
      </c>
      <c r="D83" s="47"/>
      <c r="E83" s="47"/>
    </row>
    <row r="84" spans="1:5" x14ac:dyDescent="0.2">
      <c r="A84" s="50">
        <v>4331</v>
      </c>
      <c r="B84" s="47" t="s">
        <v>367</v>
      </c>
      <c r="C84" s="270">
        <v>0</v>
      </c>
      <c r="D84" s="47"/>
      <c r="E84" s="47"/>
    </row>
    <row r="85" spans="1:5" x14ac:dyDescent="0.2">
      <c r="A85" s="50">
        <v>4340</v>
      </c>
      <c r="B85" s="47" t="s">
        <v>366</v>
      </c>
      <c r="C85" s="270">
        <v>0</v>
      </c>
      <c r="D85" s="47"/>
      <c r="E85" s="47"/>
    </row>
    <row r="86" spans="1:5" x14ac:dyDescent="0.2">
      <c r="A86" s="50">
        <v>4341</v>
      </c>
      <c r="B86" s="47" t="s">
        <v>366</v>
      </c>
      <c r="C86" s="270">
        <v>0</v>
      </c>
      <c r="D86" s="47"/>
      <c r="E86" s="47"/>
    </row>
    <row r="87" spans="1:5" x14ac:dyDescent="0.2">
      <c r="A87" s="50">
        <v>4390</v>
      </c>
      <c r="B87" s="47" t="s">
        <v>360</v>
      </c>
      <c r="C87" s="270">
        <v>824.06</v>
      </c>
      <c r="D87" s="47"/>
      <c r="E87" s="47"/>
    </row>
    <row r="88" spans="1:5" x14ac:dyDescent="0.2">
      <c r="A88" s="50">
        <v>4392</v>
      </c>
      <c r="B88" s="47" t="s">
        <v>365</v>
      </c>
      <c r="C88" s="270">
        <v>0</v>
      </c>
      <c r="D88" s="47"/>
      <c r="E88" s="47"/>
    </row>
    <row r="89" spans="1:5" x14ac:dyDescent="0.2">
      <c r="A89" s="50">
        <v>4393</v>
      </c>
      <c r="B89" s="47" t="s">
        <v>364</v>
      </c>
      <c r="C89" s="270">
        <v>824.06</v>
      </c>
      <c r="D89" s="47"/>
      <c r="E89" s="47"/>
    </row>
    <row r="90" spans="1:5" x14ac:dyDescent="0.2">
      <c r="A90" s="50">
        <v>4394</v>
      </c>
      <c r="B90" s="47" t="s">
        <v>363</v>
      </c>
      <c r="C90" s="270">
        <v>0</v>
      </c>
      <c r="D90" s="47"/>
      <c r="E90" s="47"/>
    </row>
    <row r="91" spans="1:5" x14ac:dyDescent="0.2">
      <c r="A91" s="50">
        <v>4395</v>
      </c>
      <c r="B91" s="47" t="s">
        <v>244</v>
      </c>
      <c r="C91" s="270">
        <v>0</v>
      </c>
      <c r="D91" s="47"/>
      <c r="E91" s="47"/>
    </row>
    <row r="92" spans="1:5" x14ac:dyDescent="0.2">
      <c r="A92" s="50">
        <v>4396</v>
      </c>
      <c r="B92" s="47" t="s">
        <v>362</v>
      </c>
      <c r="C92" s="270">
        <v>0</v>
      </c>
      <c r="D92" s="47"/>
      <c r="E92" s="47"/>
    </row>
    <row r="93" spans="1:5" x14ac:dyDescent="0.2">
      <c r="A93" s="50">
        <v>4397</v>
      </c>
      <c r="B93" s="47" t="s">
        <v>361</v>
      </c>
      <c r="C93" s="270">
        <v>0</v>
      </c>
      <c r="D93" s="47"/>
      <c r="E93" s="47"/>
    </row>
    <row r="94" spans="1:5" x14ac:dyDescent="0.2">
      <c r="A94" s="50">
        <v>4399</v>
      </c>
      <c r="B94" s="47" t="s">
        <v>360</v>
      </c>
      <c r="C94" s="270">
        <v>0</v>
      </c>
      <c r="D94" s="47"/>
      <c r="E94" s="47"/>
    </row>
    <row r="95" spans="1:5" x14ac:dyDescent="0.2">
      <c r="A95" s="53"/>
      <c r="B95" s="53"/>
      <c r="C95" s="53"/>
      <c r="D95" s="53"/>
      <c r="E95" s="53"/>
    </row>
    <row r="96" spans="1:5" x14ac:dyDescent="0.2">
      <c r="A96" s="52" t="s">
        <v>359</v>
      </c>
      <c r="B96" s="52"/>
      <c r="C96" s="52"/>
      <c r="D96" s="52"/>
      <c r="E96" s="52"/>
    </row>
    <row r="97" spans="1:5" x14ac:dyDescent="0.2">
      <c r="A97" s="51" t="s">
        <v>101</v>
      </c>
      <c r="B97" s="51" t="s">
        <v>102</v>
      </c>
      <c r="C97" s="51" t="s">
        <v>103</v>
      </c>
      <c r="D97" s="51" t="s">
        <v>358</v>
      </c>
      <c r="E97" s="51" t="s">
        <v>118</v>
      </c>
    </row>
    <row r="98" spans="1:5" x14ac:dyDescent="0.2">
      <c r="A98" s="50">
        <v>5000</v>
      </c>
      <c r="B98" s="47" t="s">
        <v>357</v>
      </c>
      <c r="C98" s="270">
        <v>140860133.53999999</v>
      </c>
      <c r="D98" s="48">
        <f t="shared" ref="D98:D129" si="0">IFERROR(C98/C98,"")</f>
        <v>1</v>
      </c>
      <c r="E98" s="47"/>
    </row>
    <row r="99" spans="1:5" x14ac:dyDescent="0.2">
      <c r="A99" s="50">
        <v>5100</v>
      </c>
      <c r="B99" s="47" t="s">
        <v>356</v>
      </c>
      <c r="C99" s="270">
        <v>110602504.64</v>
      </c>
      <c r="D99" s="48">
        <f t="shared" si="0"/>
        <v>1</v>
      </c>
      <c r="E99" s="47"/>
    </row>
    <row r="100" spans="1:5" x14ac:dyDescent="0.2">
      <c r="A100" s="50">
        <v>5110</v>
      </c>
      <c r="B100" s="47" t="s">
        <v>355</v>
      </c>
      <c r="C100" s="270">
        <v>47537383.829999998</v>
      </c>
      <c r="D100" s="48">
        <f t="shared" si="0"/>
        <v>1</v>
      </c>
      <c r="E100" s="47"/>
    </row>
    <row r="101" spans="1:5" x14ac:dyDescent="0.2">
      <c r="A101" s="50">
        <v>5111</v>
      </c>
      <c r="B101" s="47" t="s">
        <v>354</v>
      </c>
      <c r="C101" s="270">
        <v>15401240.16</v>
      </c>
      <c r="D101" s="48">
        <f t="shared" si="0"/>
        <v>1</v>
      </c>
      <c r="E101" s="47"/>
    </row>
    <row r="102" spans="1:5" x14ac:dyDescent="0.2">
      <c r="A102" s="50">
        <v>5112</v>
      </c>
      <c r="B102" s="47" t="s">
        <v>353</v>
      </c>
      <c r="C102" s="270">
        <v>11985894.539999999</v>
      </c>
      <c r="D102" s="48">
        <f t="shared" si="0"/>
        <v>1</v>
      </c>
      <c r="E102" s="47"/>
    </row>
    <row r="103" spans="1:5" x14ac:dyDescent="0.2">
      <c r="A103" s="50">
        <v>5113</v>
      </c>
      <c r="B103" s="47" t="s">
        <v>352</v>
      </c>
      <c r="C103" s="270">
        <v>3633170.89</v>
      </c>
      <c r="D103" s="48">
        <f t="shared" si="0"/>
        <v>1</v>
      </c>
      <c r="E103" s="47"/>
    </row>
    <row r="104" spans="1:5" x14ac:dyDescent="0.2">
      <c r="A104" s="50">
        <v>5114</v>
      </c>
      <c r="B104" s="47" t="s">
        <v>351</v>
      </c>
      <c r="C104" s="270">
        <v>5138071.2</v>
      </c>
      <c r="D104" s="48">
        <f t="shared" si="0"/>
        <v>1</v>
      </c>
      <c r="E104" s="47"/>
    </row>
    <row r="105" spans="1:5" x14ac:dyDescent="0.2">
      <c r="A105" s="50">
        <v>5115</v>
      </c>
      <c r="B105" s="47" t="s">
        <v>350</v>
      </c>
      <c r="C105" s="270">
        <v>11028563.42</v>
      </c>
      <c r="D105" s="48">
        <f t="shared" si="0"/>
        <v>1</v>
      </c>
      <c r="E105" s="47"/>
    </row>
    <row r="106" spans="1:5" x14ac:dyDescent="0.2">
      <c r="A106" s="50">
        <v>5116</v>
      </c>
      <c r="B106" s="47" t="s">
        <v>349</v>
      </c>
      <c r="C106" s="270">
        <v>350443.62</v>
      </c>
      <c r="D106" s="48">
        <f t="shared" si="0"/>
        <v>1</v>
      </c>
      <c r="E106" s="47"/>
    </row>
    <row r="107" spans="1:5" x14ac:dyDescent="0.2">
      <c r="A107" s="50">
        <v>5120</v>
      </c>
      <c r="B107" s="47" t="s">
        <v>348</v>
      </c>
      <c r="C107" s="270">
        <v>18899688.149999999</v>
      </c>
      <c r="D107" s="48">
        <f t="shared" si="0"/>
        <v>1</v>
      </c>
      <c r="E107" s="47"/>
    </row>
    <row r="108" spans="1:5" x14ac:dyDescent="0.2">
      <c r="A108" s="50">
        <v>5121</v>
      </c>
      <c r="B108" s="47" t="s">
        <v>347</v>
      </c>
      <c r="C108" s="270">
        <v>1194294.3600000001</v>
      </c>
      <c r="D108" s="48">
        <f t="shared" si="0"/>
        <v>1</v>
      </c>
      <c r="E108" s="47"/>
    </row>
    <row r="109" spans="1:5" x14ac:dyDescent="0.2">
      <c r="A109" s="50">
        <v>5122</v>
      </c>
      <c r="B109" s="47" t="s">
        <v>346</v>
      </c>
      <c r="C109" s="270">
        <v>186428.71</v>
      </c>
      <c r="D109" s="48">
        <f t="shared" si="0"/>
        <v>1</v>
      </c>
      <c r="E109" s="47"/>
    </row>
    <row r="110" spans="1:5" x14ac:dyDescent="0.2">
      <c r="A110" s="50">
        <v>5123</v>
      </c>
      <c r="B110" s="47" t="s">
        <v>345</v>
      </c>
      <c r="C110" s="270">
        <v>0</v>
      </c>
      <c r="D110" s="48" t="str">
        <f t="shared" si="0"/>
        <v/>
      </c>
      <c r="E110" s="47"/>
    </row>
    <row r="111" spans="1:5" x14ac:dyDescent="0.2">
      <c r="A111" s="50">
        <v>5124</v>
      </c>
      <c r="B111" s="47" t="s">
        <v>344</v>
      </c>
      <c r="C111" s="270">
        <v>2136968.2400000002</v>
      </c>
      <c r="D111" s="48">
        <f t="shared" si="0"/>
        <v>1</v>
      </c>
      <c r="E111" s="47"/>
    </row>
    <row r="112" spans="1:5" x14ac:dyDescent="0.2">
      <c r="A112" s="50">
        <v>5125</v>
      </c>
      <c r="B112" s="47" t="s">
        <v>343</v>
      </c>
      <c r="C112" s="270">
        <v>2771690.02</v>
      </c>
      <c r="D112" s="48">
        <f t="shared" si="0"/>
        <v>1</v>
      </c>
      <c r="E112" s="47"/>
    </row>
    <row r="113" spans="1:5" x14ac:dyDescent="0.2">
      <c r="A113" s="50">
        <v>5126</v>
      </c>
      <c r="B113" s="47" t="s">
        <v>342</v>
      </c>
      <c r="C113" s="270">
        <v>452109.28</v>
      </c>
      <c r="D113" s="48">
        <f t="shared" si="0"/>
        <v>1</v>
      </c>
      <c r="E113" s="47"/>
    </row>
    <row r="114" spans="1:5" x14ac:dyDescent="0.2">
      <c r="A114" s="50">
        <v>5127</v>
      </c>
      <c r="B114" s="47" t="s">
        <v>341</v>
      </c>
      <c r="C114" s="270">
        <v>11501612.869999999</v>
      </c>
      <c r="D114" s="48">
        <f t="shared" si="0"/>
        <v>1</v>
      </c>
      <c r="E114" s="47"/>
    </row>
    <row r="115" spans="1:5" x14ac:dyDescent="0.2">
      <c r="A115" s="50">
        <v>5128</v>
      </c>
      <c r="B115" s="47" t="s">
        <v>340</v>
      </c>
      <c r="C115" s="270">
        <v>0</v>
      </c>
      <c r="D115" s="48" t="str">
        <f t="shared" si="0"/>
        <v/>
      </c>
      <c r="E115" s="47"/>
    </row>
    <row r="116" spans="1:5" x14ac:dyDescent="0.2">
      <c r="A116" s="50">
        <v>5129</v>
      </c>
      <c r="B116" s="47" t="s">
        <v>339</v>
      </c>
      <c r="C116" s="270">
        <v>656584.67000000004</v>
      </c>
      <c r="D116" s="48">
        <f t="shared" si="0"/>
        <v>1</v>
      </c>
      <c r="E116" s="47"/>
    </row>
    <row r="117" spans="1:5" x14ac:dyDescent="0.2">
      <c r="A117" s="50">
        <v>5130</v>
      </c>
      <c r="B117" s="47" t="s">
        <v>338</v>
      </c>
      <c r="C117" s="270">
        <v>44165432.659999996</v>
      </c>
      <c r="D117" s="48">
        <f t="shared" si="0"/>
        <v>1</v>
      </c>
      <c r="E117" s="47"/>
    </row>
    <row r="118" spans="1:5" x14ac:dyDescent="0.2">
      <c r="A118" s="50">
        <v>5131</v>
      </c>
      <c r="B118" s="47" t="s">
        <v>337</v>
      </c>
      <c r="C118" s="270">
        <v>6367410</v>
      </c>
      <c r="D118" s="48">
        <f t="shared" si="0"/>
        <v>1</v>
      </c>
      <c r="E118" s="47"/>
    </row>
    <row r="119" spans="1:5" x14ac:dyDescent="0.2">
      <c r="A119" s="50">
        <v>5132</v>
      </c>
      <c r="B119" s="47" t="s">
        <v>336</v>
      </c>
      <c r="C119" s="270">
        <v>4445304.87</v>
      </c>
      <c r="D119" s="48">
        <f t="shared" si="0"/>
        <v>1</v>
      </c>
      <c r="E119" s="47"/>
    </row>
    <row r="120" spans="1:5" x14ac:dyDescent="0.2">
      <c r="A120" s="50">
        <v>5133</v>
      </c>
      <c r="B120" s="47" t="s">
        <v>335</v>
      </c>
      <c r="C120" s="270">
        <v>10708712.689999999</v>
      </c>
      <c r="D120" s="48">
        <f t="shared" si="0"/>
        <v>1</v>
      </c>
      <c r="E120" s="47"/>
    </row>
    <row r="121" spans="1:5" x14ac:dyDescent="0.2">
      <c r="A121" s="50">
        <v>5134</v>
      </c>
      <c r="B121" s="47" t="s">
        <v>334</v>
      </c>
      <c r="C121" s="270">
        <v>628530.06999999995</v>
      </c>
      <c r="D121" s="48">
        <f t="shared" si="0"/>
        <v>1</v>
      </c>
      <c r="E121" s="47"/>
    </row>
    <row r="122" spans="1:5" x14ac:dyDescent="0.2">
      <c r="A122" s="50">
        <v>5135</v>
      </c>
      <c r="B122" s="47" t="s">
        <v>333</v>
      </c>
      <c r="C122" s="270">
        <v>9985687.0500000007</v>
      </c>
      <c r="D122" s="48">
        <f t="shared" si="0"/>
        <v>1</v>
      </c>
      <c r="E122" s="47"/>
    </row>
    <row r="123" spans="1:5" x14ac:dyDescent="0.2">
      <c r="A123" s="50">
        <v>5136</v>
      </c>
      <c r="B123" s="47" t="s">
        <v>332</v>
      </c>
      <c r="C123" s="270">
        <v>3692123.08</v>
      </c>
      <c r="D123" s="48">
        <f t="shared" si="0"/>
        <v>1</v>
      </c>
      <c r="E123" s="47"/>
    </row>
    <row r="124" spans="1:5" x14ac:dyDescent="0.2">
      <c r="A124" s="50">
        <v>5137</v>
      </c>
      <c r="B124" s="47" t="s">
        <v>331</v>
      </c>
      <c r="C124" s="270">
        <v>3400859.15</v>
      </c>
      <c r="D124" s="48">
        <f t="shared" si="0"/>
        <v>1</v>
      </c>
      <c r="E124" s="47"/>
    </row>
    <row r="125" spans="1:5" x14ac:dyDescent="0.2">
      <c r="A125" s="50">
        <v>5138</v>
      </c>
      <c r="B125" s="47" t="s">
        <v>330</v>
      </c>
      <c r="C125" s="270">
        <v>1943651.44</v>
      </c>
      <c r="D125" s="48">
        <f t="shared" si="0"/>
        <v>1</v>
      </c>
      <c r="E125" s="47"/>
    </row>
    <row r="126" spans="1:5" x14ac:dyDescent="0.2">
      <c r="A126" s="50">
        <v>5139</v>
      </c>
      <c r="B126" s="47" t="s">
        <v>329</v>
      </c>
      <c r="C126" s="270">
        <v>2993154.31</v>
      </c>
      <c r="D126" s="48">
        <f t="shared" si="0"/>
        <v>1</v>
      </c>
      <c r="E126" s="47"/>
    </row>
    <row r="127" spans="1:5" x14ac:dyDescent="0.2">
      <c r="A127" s="50">
        <v>5200</v>
      </c>
      <c r="B127" s="47" t="s">
        <v>328</v>
      </c>
      <c r="C127" s="270">
        <v>27684110.66</v>
      </c>
      <c r="D127" s="48">
        <f t="shared" si="0"/>
        <v>1</v>
      </c>
      <c r="E127" s="47"/>
    </row>
    <row r="128" spans="1:5" x14ac:dyDescent="0.2">
      <c r="A128" s="50">
        <v>5210</v>
      </c>
      <c r="B128" s="47" t="s">
        <v>327</v>
      </c>
      <c r="C128" s="270">
        <v>0</v>
      </c>
      <c r="D128" s="48" t="str">
        <f t="shared" si="0"/>
        <v/>
      </c>
      <c r="E128" s="47"/>
    </row>
    <row r="129" spans="1:5" x14ac:dyDescent="0.2">
      <c r="A129" s="50">
        <v>5211</v>
      </c>
      <c r="B129" s="47" t="s">
        <v>326</v>
      </c>
      <c r="C129" s="270">
        <v>0</v>
      </c>
      <c r="D129" s="48" t="str">
        <f t="shared" si="0"/>
        <v/>
      </c>
      <c r="E129" s="47"/>
    </row>
    <row r="130" spans="1:5" x14ac:dyDescent="0.2">
      <c r="A130" s="50">
        <v>5212</v>
      </c>
      <c r="B130" s="47" t="s">
        <v>325</v>
      </c>
      <c r="C130" s="270">
        <v>0</v>
      </c>
      <c r="D130" s="48" t="str">
        <f t="shared" ref="D130:D161" si="1">IFERROR(C130/C130,"")</f>
        <v/>
      </c>
      <c r="E130" s="47"/>
    </row>
    <row r="131" spans="1:5" x14ac:dyDescent="0.2">
      <c r="A131" s="50">
        <v>5220</v>
      </c>
      <c r="B131" s="47" t="s">
        <v>324</v>
      </c>
      <c r="C131" s="270">
        <v>0</v>
      </c>
      <c r="D131" s="48" t="str">
        <f t="shared" si="1"/>
        <v/>
      </c>
      <c r="E131" s="47"/>
    </row>
    <row r="132" spans="1:5" x14ac:dyDescent="0.2">
      <c r="A132" s="50">
        <v>5221</v>
      </c>
      <c r="B132" s="47" t="s">
        <v>323</v>
      </c>
      <c r="C132" s="270">
        <v>0</v>
      </c>
      <c r="D132" s="48" t="str">
        <f t="shared" si="1"/>
        <v/>
      </c>
      <c r="E132" s="47"/>
    </row>
    <row r="133" spans="1:5" x14ac:dyDescent="0.2">
      <c r="A133" s="50">
        <v>5222</v>
      </c>
      <c r="B133" s="47" t="s">
        <v>322</v>
      </c>
      <c r="C133" s="270">
        <v>0</v>
      </c>
      <c r="D133" s="48" t="str">
        <f t="shared" si="1"/>
        <v/>
      </c>
      <c r="E133" s="47"/>
    </row>
    <row r="134" spans="1:5" x14ac:dyDescent="0.2">
      <c r="A134" s="50">
        <v>5230</v>
      </c>
      <c r="B134" s="47" t="s">
        <v>321</v>
      </c>
      <c r="C134" s="270">
        <v>0</v>
      </c>
      <c r="D134" s="48" t="str">
        <f t="shared" si="1"/>
        <v/>
      </c>
      <c r="E134" s="47"/>
    </row>
    <row r="135" spans="1:5" x14ac:dyDescent="0.2">
      <c r="A135" s="50">
        <v>5231</v>
      </c>
      <c r="B135" s="47" t="s">
        <v>320</v>
      </c>
      <c r="C135" s="270">
        <v>0</v>
      </c>
      <c r="D135" s="48" t="str">
        <f t="shared" si="1"/>
        <v/>
      </c>
      <c r="E135" s="47"/>
    </row>
    <row r="136" spans="1:5" x14ac:dyDescent="0.2">
      <c r="A136" s="50">
        <v>5232</v>
      </c>
      <c r="B136" s="47" t="s">
        <v>319</v>
      </c>
      <c r="C136" s="270">
        <v>0</v>
      </c>
      <c r="D136" s="48" t="str">
        <f t="shared" si="1"/>
        <v/>
      </c>
      <c r="E136" s="47"/>
    </row>
    <row r="137" spans="1:5" x14ac:dyDescent="0.2">
      <c r="A137" s="50">
        <v>5240</v>
      </c>
      <c r="B137" s="47" t="s">
        <v>318</v>
      </c>
      <c r="C137" s="270">
        <v>27684110.66</v>
      </c>
      <c r="D137" s="48">
        <f t="shared" si="1"/>
        <v>1</v>
      </c>
      <c r="E137" s="47"/>
    </row>
    <row r="138" spans="1:5" x14ac:dyDescent="0.2">
      <c r="A138" s="50">
        <v>5241</v>
      </c>
      <c r="B138" s="47" t="s">
        <v>317</v>
      </c>
      <c r="C138" s="270">
        <v>18479110.66</v>
      </c>
      <c r="D138" s="48">
        <f t="shared" si="1"/>
        <v>1</v>
      </c>
      <c r="E138" s="47"/>
    </row>
    <row r="139" spans="1:5" x14ac:dyDescent="0.2">
      <c r="A139" s="50">
        <v>5242</v>
      </c>
      <c r="B139" s="47" t="s">
        <v>316</v>
      </c>
      <c r="C139" s="270">
        <v>9205000</v>
      </c>
      <c r="D139" s="48">
        <f t="shared" si="1"/>
        <v>1</v>
      </c>
      <c r="E139" s="47"/>
    </row>
    <row r="140" spans="1:5" x14ac:dyDescent="0.2">
      <c r="A140" s="50">
        <v>5243</v>
      </c>
      <c r="B140" s="47" t="s">
        <v>315</v>
      </c>
      <c r="C140" s="270">
        <v>0</v>
      </c>
      <c r="D140" s="48" t="str">
        <f t="shared" si="1"/>
        <v/>
      </c>
      <c r="E140" s="47"/>
    </row>
    <row r="141" spans="1:5" x14ac:dyDescent="0.2">
      <c r="A141" s="50">
        <v>5244</v>
      </c>
      <c r="B141" s="47" t="s">
        <v>314</v>
      </c>
      <c r="C141" s="270">
        <v>0</v>
      </c>
      <c r="D141" s="48" t="str">
        <f t="shared" si="1"/>
        <v/>
      </c>
      <c r="E141" s="47"/>
    </row>
    <row r="142" spans="1:5" x14ac:dyDescent="0.2">
      <c r="A142" s="50">
        <v>5250</v>
      </c>
      <c r="B142" s="47" t="s">
        <v>313</v>
      </c>
      <c r="C142" s="270">
        <v>0</v>
      </c>
      <c r="D142" s="48" t="str">
        <f t="shared" si="1"/>
        <v/>
      </c>
      <c r="E142" s="47"/>
    </row>
    <row r="143" spans="1:5" x14ac:dyDescent="0.2">
      <c r="A143" s="50">
        <v>5251</v>
      </c>
      <c r="B143" s="47" t="s">
        <v>312</v>
      </c>
      <c r="C143" s="270">
        <v>0</v>
      </c>
      <c r="D143" s="48" t="str">
        <f t="shared" si="1"/>
        <v/>
      </c>
      <c r="E143" s="47"/>
    </row>
    <row r="144" spans="1:5" x14ac:dyDescent="0.2">
      <c r="A144" s="50">
        <v>5252</v>
      </c>
      <c r="B144" s="47" t="s">
        <v>311</v>
      </c>
      <c r="C144" s="270">
        <v>0</v>
      </c>
      <c r="D144" s="48" t="str">
        <f t="shared" si="1"/>
        <v/>
      </c>
      <c r="E144" s="47"/>
    </row>
    <row r="145" spans="1:5" x14ac:dyDescent="0.2">
      <c r="A145" s="50">
        <v>5259</v>
      </c>
      <c r="B145" s="47" t="s">
        <v>310</v>
      </c>
      <c r="C145" s="270">
        <v>0</v>
      </c>
      <c r="D145" s="48" t="str">
        <f t="shared" si="1"/>
        <v/>
      </c>
      <c r="E145" s="47"/>
    </row>
    <row r="146" spans="1:5" x14ac:dyDescent="0.2">
      <c r="A146" s="50">
        <v>5260</v>
      </c>
      <c r="B146" s="47" t="s">
        <v>309</v>
      </c>
      <c r="C146" s="270">
        <v>0</v>
      </c>
      <c r="D146" s="48" t="str">
        <f t="shared" si="1"/>
        <v/>
      </c>
      <c r="E146" s="47"/>
    </row>
    <row r="147" spans="1:5" x14ac:dyDescent="0.2">
      <c r="A147" s="50">
        <v>5261</v>
      </c>
      <c r="B147" s="47" t="s">
        <v>308</v>
      </c>
      <c r="C147" s="270">
        <v>0</v>
      </c>
      <c r="D147" s="48" t="str">
        <f t="shared" si="1"/>
        <v/>
      </c>
      <c r="E147" s="47"/>
    </row>
    <row r="148" spans="1:5" x14ac:dyDescent="0.2">
      <c r="A148" s="50">
        <v>5262</v>
      </c>
      <c r="B148" s="47" t="s">
        <v>307</v>
      </c>
      <c r="C148" s="270">
        <v>0</v>
      </c>
      <c r="D148" s="48" t="str">
        <f t="shared" si="1"/>
        <v/>
      </c>
      <c r="E148" s="47"/>
    </row>
    <row r="149" spans="1:5" x14ac:dyDescent="0.2">
      <c r="A149" s="50">
        <v>5270</v>
      </c>
      <c r="B149" s="47" t="s">
        <v>306</v>
      </c>
      <c r="C149" s="270">
        <v>0</v>
      </c>
      <c r="D149" s="48" t="str">
        <f t="shared" si="1"/>
        <v/>
      </c>
      <c r="E149" s="47"/>
    </row>
    <row r="150" spans="1:5" x14ac:dyDescent="0.2">
      <c r="A150" s="50">
        <v>5271</v>
      </c>
      <c r="B150" s="47" t="s">
        <v>305</v>
      </c>
      <c r="C150" s="270">
        <v>0</v>
      </c>
      <c r="D150" s="48" t="str">
        <f t="shared" si="1"/>
        <v/>
      </c>
      <c r="E150" s="47"/>
    </row>
    <row r="151" spans="1:5" x14ac:dyDescent="0.2">
      <c r="A151" s="50">
        <v>5280</v>
      </c>
      <c r="B151" s="47" t="s">
        <v>304</v>
      </c>
      <c r="C151" s="270">
        <v>0</v>
      </c>
      <c r="D151" s="48" t="str">
        <f t="shared" si="1"/>
        <v/>
      </c>
      <c r="E151" s="47"/>
    </row>
    <row r="152" spans="1:5" x14ac:dyDescent="0.2">
      <c r="A152" s="50">
        <v>5281</v>
      </c>
      <c r="B152" s="47" t="s">
        <v>303</v>
      </c>
      <c r="C152" s="270">
        <v>0</v>
      </c>
      <c r="D152" s="48" t="str">
        <f t="shared" si="1"/>
        <v/>
      </c>
      <c r="E152" s="47"/>
    </row>
    <row r="153" spans="1:5" x14ac:dyDescent="0.2">
      <c r="A153" s="50">
        <v>5282</v>
      </c>
      <c r="B153" s="47" t="s">
        <v>302</v>
      </c>
      <c r="C153" s="270">
        <v>0</v>
      </c>
      <c r="D153" s="48" t="str">
        <f t="shared" si="1"/>
        <v/>
      </c>
      <c r="E153" s="47"/>
    </row>
    <row r="154" spans="1:5" x14ac:dyDescent="0.2">
      <c r="A154" s="50">
        <v>5283</v>
      </c>
      <c r="B154" s="47" t="s">
        <v>301</v>
      </c>
      <c r="C154" s="270">
        <v>0</v>
      </c>
      <c r="D154" s="48" t="str">
        <f t="shared" si="1"/>
        <v/>
      </c>
      <c r="E154" s="47"/>
    </row>
    <row r="155" spans="1:5" x14ac:dyDescent="0.2">
      <c r="A155" s="50">
        <v>5284</v>
      </c>
      <c r="B155" s="47" t="s">
        <v>300</v>
      </c>
      <c r="C155" s="270">
        <v>0</v>
      </c>
      <c r="D155" s="48" t="str">
        <f t="shared" si="1"/>
        <v/>
      </c>
      <c r="E155" s="47"/>
    </row>
    <row r="156" spans="1:5" x14ac:dyDescent="0.2">
      <c r="A156" s="50">
        <v>5285</v>
      </c>
      <c r="B156" s="47" t="s">
        <v>299</v>
      </c>
      <c r="C156" s="270">
        <v>0</v>
      </c>
      <c r="D156" s="48" t="str">
        <f t="shared" si="1"/>
        <v/>
      </c>
      <c r="E156" s="47"/>
    </row>
    <row r="157" spans="1:5" x14ac:dyDescent="0.2">
      <c r="A157" s="50">
        <v>5290</v>
      </c>
      <c r="B157" s="47" t="s">
        <v>298</v>
      </c>
      <c r="C157" s="270">
        <v>0</v>
      </c>
      <c r="D157" s="48" t="str">
        <f t="shared" si="1"/>
        <v/>
      </c>
      <c r="E157" s="47"/>
    </row>
    <row r="158" spans="1:5" x14ac:dyDescent="0.2">
      <c r="A158" s="50">
        <v>5291</v>
      </c>
      <c r="B158" s="47" t="s">
        <v>297</v>
      </c>
      <c r="C158" s="270">
        <v>0</v>
      </c>
      <c r="D158" s="48" t="str">
        <f t="shared" si="1"/>
        <v/>
      </c>
      <c r="E158" s="47"/>
    </row>
    <row r="159" spans="1:5" x14ac:dyDescent="0.2">
      <c r="A159" s="50">
        <v>5292</v>
      </c>
      <c r="B159" s="47" t="s">
        <v>296</v>
      </c>
      <c r="C159" s="270">
        <v>0</v>
      </c>
      <c r="D159" s="48" t="str">
        <f t="shared" si="1"/>
        <v/>
      </c>
      <c r="E159" s="47"/>
    </row>
    <row r="160" spans="1:5" x14ac:dyDescent="0.2">
      <c r="A160" s="50">
        <v>5300</v>
      </c>
      <c r="B160" s="47" t="s">
        <v>295</v>
      </c>
      <c r="C160" s="270">
        <v>0</v>
      </c>
      <c r="D160" s="48" t="str">
        <f t="shared" si="1"/>
        <v/>
      </c>
      <c r="E160" s="47"/>
    </row>
    <row r="161" spans="1:5" x14ac:dyDescent="0.2">
      <c r="A161" s="50">
        <v>5310</v>
      </c>
      <c r="B161" s="47" t="s">
        <v>294</v>
      </c>
      <c r="C161" s="270">
        <v>0</v>
      </c>
      <c r="D161" s="48" t="str">
        <f t="shared" si="1"/>
        <v/>
      </c>
      <c r="E161" s="47"/>
    </row>
    <row r="162" spans="1:5" x14ac:dyDescent="0.2">
      <c r="A162" s="50">
        <v>5311</v>
      </c>
      <c r="B162" s="47" t="s">
        <v>293</v>
      </c>
      <c r="C162" s="270">
        <v>0</v>
      </c>
      <c r="D162" s="48" t="str">
        <f t="shared" ref="D162:D193" si="2">IFERROR(C162/C162,"")</f>
        <v/>
      </c>
      <c r="E162" s="47"/>
    </row>
    <row r="163" spans="1:5" x14ac:dyDescent="0.2">
      <c r="A163" s="50">
        <v>5312</v>
      </c>
      <c r="B163" s="47" t="s">
        <v>292</v>
      </c>
      <c r="C163" s="270">
        <v>0</v>
      </c>
      <c r="D163" s="48" t="str">
        <f t="shared" si="2"/>
        <v/>
      </c>
      <c r="E163" s="47"/>
    </row>
    <row r="164" spans="1:5" x14ac:dyDescent="0.2">
      <c r="A164" s="50">
        <v>5320</v>
      </c>
      <c r="B164" s="47" t="s">
        <v>291</v>
      </c>
      <c r="C164" s="270">
        <v>0</v>
      </c>
      <c r="D164" s="48" t="str">
        <f t="shared" si="2"/>
        <v/>
      </c>
      <c r="E164" s="47"/>
    </row>
    <row r="165" spans="1:5" x14ac:dyDescent="0.2">
      <c r="A165" s="50">
        <v>5321</v>
      </c>
      <c r="B165" s="47" t="s">
        <v>290</v>
      </c>
      <c r="C165" s="270">
        <v>0</v>
      </c>
      <c r="D165" s="48" t="str">
        <f t="shared" si="2"/>
        <v/>
      </c>
      <c r="E165" s="47"/>
    </row>
    <row r="166" spans="1:5" x14ac:dyDescent="0.2">
      <c r="A166" s="50">
        <v>5322</v>
      </c>
      <c r="B166" s="47" t="s">
        <v>289</v>
      </c>
      <c r="C166" s="270">
        <v>0</v>
      </c>
      <c r="D166" s="48" t="str">
        <f t="shared" si="2"/>
        <v/>
      </c>
      <c r="E166" s="47"/>
    </row>
    <row r="167" spans="1:5" x14ac:dyDescent="0.2">
      <c r="A167" s="50">
        <v>5330</v>
      </c>
      <c r="B167" s="47" t="s">
        <v>288</v>
      </c>
      <c r="C167" s="270">
        <v>0</v>
      </c>
      <c r="D167" s="48" t="str">
        <f t="shared" si="2"/>
        <v/>
      </c>
      <c r="E167" s="47"/>
    </row>
    <row r="168" spans="1:5" x14ac:dyDescent="0.2">
      <c r="A168" s="50">
        <v>5331</v>
      </c>
      <c r="B168" s="47" t="s">
        <v>287</v>
      </c>
      <c r="C168" s="270">
        <v>0</v>
      </c>
      <c r="D168" s="48" t="str">
        <f t="shared" si="2"/>
        <v/>
      </c>
      <c r="E168" s="47"/>
    </row>
    <row r="169" spans="1:5" x14ac:dyDescent="0.2">
      <c r="A169" s="50">
        <v>5332</v>
      </c>
      <c r="B169" s="47" t="s">
        <v>286</v>
      </c>
      <c r="C169" s="270">
        <v>0</v>
      </c>
      <c r="D169" s="48" t="str">
        <f t="shared" si="2"/>
        <v/>
      </c>
      <c r="E169" s="47"/>
    </row>
    <row r="170" spans="1:5" x14ac:dyDescent="0.2">
      <c r="A170" s="50">
        <v>5400</v>
      </c>
      <c r="B170" s="47" t="s">
        <v>285</v>
      </c>
      <c r="C170" s="270">
        <v>0</v>
      </c>
      <c r="D170" s="48" t="str">
        <f t="shared" si="2"/>
        <v/>
      </c>
      <c r="E170" s="47"/>
    </row>
    <row r="171" spans="1:5" x14ac:dyDescent="0.2">
      <c r="A171" s="50">
        <v>5410</v>
      </c>
      <c r="B171" s="47" t="s">
        <v>284</v>
      </c>
      <c r="C171" s="270">
        <v>0</v>
      </c>
      <c r="D171" s="48" t="str">
        <f t="shared" si="2"/>
        <v/>
      </c>
      <c r="E171" s="47"/>
    </row>
    <row r="172" spans="1:5" x14ac:dyDescent="0.2">
      <c r="A172" s="50">
        <v>5411</v>
      </c>
      <c r="B172" s="47" t="s">
        <v>283</v>
      </c>
      <c r="C172" s="270">
        <v>0</v>
      </c>
      <c r="D172" s="48" t="str">
        <f t="shared" si="2"/>
        <v/>
      </c>
      <c r="E172" s="47"/>
    </row>
    <row r="173" spans="1:5" x14ac:dyDescent="0.2">
      <c r="A173" s="50">
        <v>5412</v>
      </c>
      <c r="B173" s="47" t="s">
        <v>282</v>
      </c>
      <c r="C173" s="270">
        <v>0</v>
      </c>
      <c r="D173" s="48" t="str">
        <f t="shared" si="2"/>
        <v/>
      </c>
      <c r="E173" s="47"/>
    </row>
    <row r="174" spans="1:5" x14ac:dyDescent="0.2">
      <c r="A174" s="50">
        <v>5420</v>
      </c>
      <c r="B174" s="47" t="s">
        <v>281</v>
      </c>
      <c r="C174" s="270">
        <v>0</v>
      </c>
      <c r="D174" s="48" t="str">
        <f t="shared" si="2"/>
        <v/>
      </c>
      <c r="E174" s="47"/>
    </row>
    <row r="175" spans="1:5" x14ac:dyDescent="0.2">
      <c r="A175" s="50">
        <v>5421</v>
      </c>
      <c r="B175" s="47" t="s">
        <v>280</v>
      </c>
      <c r="C175" s="270">
        <v>0</v>
      </c>
      <c r="D175" s="48" t="str">
        <f t="shared" si="2"/>
        <v/>
      </c>
      <c r="E175" s="47"/>
    </row>
    <row r="176" spans="1:5" x14ac:dyDescent="0.2">
      <c r="A176" s="50">
        <v>5422</v>
      </c>
      <c r="B176" s="47" t="s">
        <v>279</v>
      </c>
      <c r="C176" s="270">
        <v>0</v>
      </c>
      <c r="D176" s="48" t="str">
        <f t="shared" si="2"/>
        <v/>
      </c>
      <c r="E176" s="47"/>
    </row>
    <row r="177" spans="1:5" x14ac:dyDescent="0.2">
      <c r="A177" s="50">
        <v>5430</v>
      </c>
      <c r="B177" s="47" t="s">
        <v>278</v>
      </c>
      <c r="C177" s="270">
        <v>0</v>
      </c>
      <c r="D177" s="48" t="str">
        <f t="shared" si="2"/>
        <v/>
      </c>
      <c r="E177" s="47"/>
    </row>
    <row r="178" spans="1:5" x14ac:dyDescent="0.2">
      <c r="A178" s="50">
        <v>5431</v>
      </c>
      <c r="B178" s="47" t="s">
        <v>277</v>
      </c>
      <c r="C178" s="270">
        <v>0</v>
      </c>
      <c r="D178" s="48" t="str">
        <f t="shared" si="2"/>
        <v/>
      </c>
      <c r="E178" s="47"/>
    </row>
    <row r="179" spans="1:5" x14ac:dyDescent="0.2">
      <c r="A179" s="50">
        <v>5432</v>
      </c>
      <c r="B179" s="47" t="s">
        <v>276</v>
      </c>
      <c r="C179" s="270">
        <v>0</v>
      </c>
      <c r="D179" s="48" t="str">
        <f t="shared" si="2"/>
        <v/>
      </c>
      <c r="E179" s="47"/>
    </row>
    <row r="180" spans="1:5" x14ac:dyDescent="0.2">
      <c r="A180" s="50">
        <v>5440</v>
      </c>
      <c r="B180" s="47" t="s">
        <v>275</v>
      </c>
      <c r="C180" s="270">
        <v>0</v>
      </c>
      <c r="D180" s="48" t="str">
        <f t="shared" si="2"/>
        <v/>
      </c>
      <c r="E180" s="47"/>
    </row>
    <row r="181" spans="1:5" x14ac:dyDescent="0.2">
      <c r="A181" s="50">
        <v>5441</v>
      </c>
      <c r="B181" s="47" t="s">
        <v>275</v>
      </c>
      <c r="C181" s="270">
        <v>0</v>
      </c>
      <c r="D181" s="48" t="str">
        <f t="shared" si="2"/>
        <v/>
      </c>
      <c r="E181" s="47"/>
    </row>
    <row r="182" spans="1:5" x14ac:dyDescent="0.2">
      <c r="A182" s="50">
        <v>5450</v>
      </c>
      <c r="B182" s="47" t="s">
        <v>274</v>
      </c>
      <c r="C182" s="270">
        <v>0</v>
      </c>
      <c r="D182" s="48" t="str">
        <f t="shared" si="2"/>
        <v/>
      </c>
      <c r="E182" s="47"/>
    </row>
    <row r="183" spans="1:5" x14ac:dyDescent="0.2">
      <c r="A183" s="50">
        <v>5451</v>
      </c>
      <c r="B183" s="47" t="s">
        <v>273</v>
      </c>
      <c r="C183" s="270">
        <v>0</v>
      </c>
      <c r="D183" s="48" t="str">
        <f t="shared" si="2"/>
        <v/>
      </c>
      <c r="E183" s="47"/>
    </row>
    <row r="184" spans="1:5" x14ac:dyDescent="0.2">
      <c r="A184" s="50">
        <v>5452</v>
      </c>
      <c r="B184" s="47" t="s">
        <v>272</v>
      </c>
      <c r="C184" s="270">
        <v>0</v>
      </c>
      <c r="D184" s="48" t="str">
        <f t="shared" si="2"/>
        <v/>
      </c>
      <c r="E184" s="47"/>
    </row>
    <row r="185" spans="1:5" x14ac:dyDescent="0.2">
      <c r="A185" s="50">
        <v>5500</v>
      </c>
      <c r="B185" s="47" t="s">
        <v>271</v>
      </c>
      <c r="C185" s="270">
        <v>2573518.2400000002</v>
      </c>
      <c r="D185" s="48">
        <f t="shared" si="2"/>
        <v>1</v>
      </c>
      <c r="E185" s="47"/>
    </row>
    <row r="186" spans="1:5" x14ac:dyDescent="0.2">
      <c r="A186" s="50">
        <v>5510</v>
      </c>
      <c r="B186" s="47" t="s">
        <v>270</v>
      </c>
      <c r="C186" s="270">
        <v>2568822.91</v>
      </c>
      <c r="D186" s="48">
        <f t="shared" si="2"/>
        <v>1</v>
      </c>
      <c r="E186" s="47"/>
    </row>
    <row r="187" spans="1:5" x14ac:dyDescent="0.2">
      <c r="A187" s="50">
        <v>5511</v>
      </c>
      <c r="B187" s="47" t="s">
        <v>269</v>
      </c>
      <c r="C187" s="270">
        <v>2543012.44</v>
      </c>
      <c r="D187" s="48">
        <f t="shared" si="2"/>
        <v>1</v>
      </c>
      <c r="E187" s="47"/>
    </row>
    <row r="188" spans="1:5" x14ac:dyDescent="0.2">
      <c r="A188" s="50">
        <v>5512</v>
      </c>
      <c r="B188" s="47" t="s">
        <v>268</v>
      </c>
      <c r="C188" s="270">
        <v>0</v>
      </c>
      <c r="D188" s="48" t="str">
        <f t="shared" si="2"/>
        <v/>
      </c>
      <c r="E188" s="47"/>
    </row>
    <row r="189" spans="1:5" x14ac:dyDescent="0.2">
      <c r="A189" s="50">
        <v>5513</v>
      </c>
      <c r="B189" s="47" t="s">
        <v>267</v>
      </c>
      <c r="C189" s="270">
        <v>0</v>
      </c>
      <c r="D189" s="48" t="str">
        <f t="shared" si="2"/>
        <v/>
      </c>
      <c r="E189" s="47"/>
    </row>
    <row r="190" spans="1:5" x14ac:dyDescent="0.2">
      <c r="A190" s="50">
        <v>5514</v>
      </c>
      <c r="B190" s="47" t="s">
        <v>266</v>
      </c>
      <c r="C190" s="270">
        <v>0</v>
      </c>
      <c r="D190" s="48" t="str">
        <f t="shared" si="2"/>
        <v/>
      </c>
      <c r="E190" s="47"/>
    </row>
    <row r="191" spans="1:5" x14ac:dyDescent="0.2">
      <c r="A191" s="50">
        <v>5515</v>
      </c>
      <c r="B191" s="47" t="s">
        <v>265</v>
      </c>
      <c r="C191" s="270">
        <v>0</v>
      </c>
      <c r="D191" s="48" t="str">
        <f t="shared" si="2"/>
        <v/>
      </c>
      <c r="E191" s="47"/>
    </row>
    <row r="192" spans="1:5" x14ac:dyDescent="0.2">
      <c r="A192" s="50">
        <v>5516</v>
      </c>
      <c r="B192" s="47" t="s">
        <v>264</v>
      </c>
      <c r="C192" s="270">
        <v>0</v>
      </c>
      <c r="D192" s="48" t="str">
        <f t="shared" si="2"/>
        <v/>
      </c>
      <c r="E192" s="47"/>
    </row>
    <row r="193" spans="1:5" x14ac:dyDescent="0.2">
      <c r="A193" s="50">
        <v>5517</v>
      </c>
      <c r="B193" s="47" t="s">
        <v>263</v>
      </c>
      <c r="C193" s="270">
        <v>25810.47</v>
      </c>
      <c r="D193" s="48">
        <f t="shared" si="2"/>
        <v>1</v>
      </c>
      <c r="E193" s="47"/>
    </row>
    <row r="194" spans="1:5" x14ac:dyDescent="0.2">
      <c r="A194" s="50">
        <v>5518</v>
      </c>
      <c r="B194" s="47" t="s">
        <v>262</v>
      </c>
      <c r="C194" s="270">
        <v>0</v>
      </c>
      <c r="D194" s="48" t="str">
        <f t="shared" ref="D194:D216" si="3">IFERROR(C194/C194,"")</f>
        <v/>
      </c>
      <c r="E194" s="47"/>
    </row>
    <row r="195" spans="1:5" x14ac:dyDescent="0.2">
      <c r="A195" s="50">
        <v>5520</v>
      </c>
      <c r="B195" s="47" t="s">
        <v>261</v>
      </c>
      <c r="C195" s="270">
        <v>0</v>
      </c>
      <c r="D195" s="48" t="str">
        <f t="shared" si="3"/>
        <v/>
      </c>
      <c r="E195" s="47"/>
    </row>
    <row r="196" spans="1:5" x14ac:dyDescent="0.2">
      <c r="A196" s="50">
        <v>5521</v>
      </c>
      <c r="B196" s="47" t="s">
        <v>260</v>
      </c>
      <c r="C196" s="270">
        <v>0</v>
      </c>
      <c r="D196" s="48" t="str">
        <f t="shared" si="3"/>
        <v/>
      </c>
      <c r="E196" s="47"/>
    </row>
    <row r="197" spans="1:5" x14ac:dyDescent="0.2">
      <c r="A197" s="50">
        <v>5522</v>
      </c>
      <c r="B197" s="47" t="s">
        <v>259</v>
      </c>
      <c r="C197" s="270">
        <v>0</v>
      </c>
      <c r="D197" s="48" t="str">
        <f t="shared" si="3"/>
        <v/>
      </c>
      <c r="E197" s="47"/>
    </row>
    <row r="198" spans="1:5" x14ac:dyDescent="0.2">
      <c r="A198" s="50">
        <v>5530</v>
      </c>
      <c r="B198" s="47" t="s">
        <v>258</v>
      </c>
      <c r="C198" s="270">
        <v>26.33</v>
      </c>
      <c r="D198" s="48">
        <f t="shared" si="3"/>
        <v>1</v>
      </c>
      <c r="E198" s="47"/>
    </row>
    <row r="199" spans="1:5" x14ac:dyDescent="0.2">
      <c r="A199" s="50">
        <v>5531</v>
      </c>
      <c r="B199" s="47" t="s">
        <v>257</v>
      </c>
      <c r="C199" s="270">
        <v>0</v>
      </c>
      <c r="D199" s="48" t="str">
        <f t="shared" si="3"/>
        <v/>
      </c>
      <c r="E199" s="47"/>
    </row>
    <row r="200" spans="1:5" x14ac:dyDescent="0.2">
      <c r="A200" s="50">
        <v>5532</v>
      </c>
      <c r="B200" s="47" t="s">
        <v>256</v>
      </c>
      <c r="C200" s="270">
        <v>0</v>
      </c>
      <c r="D200" s="48" t="str">
        <f t="shared" si="3"/>
        <v/>
      </c>
      <c r="E200" s="47"/>
    </row>
    <row r="201" spans="1:5" x14ac:dyDescent="0.2">
      <c r="A201" s="50">
        <v>5533</v>
      </c>
      <c r="B201" s="47" t="s">
        <v>255</v>
      </c>
      <c r="C201" s="270">
        <v>0</v>
      </c>
      <c r="D201" s="48" t="str">
        <f t="shared" si="3"/>
        <v/>
      </c>
      <c r="E201" s="47"/>
    </row>
    <row r="202" spans="1:5" x14ac:dyDescent="0.2">
      <c r="A202" s="50">
        <v>5534</v>
      </c>
      <c r="B202" s="47" t="s">
        <v>254</v>
      </c>
      <c r="C202" s="270">
        <v>0</v>
      </c>
      <c r="D202" s="48" t="str">
        <f t="shared" si="3"/>
        <v/>
      </c>
      <c r="E202" s="47"/>
    </row>
    <row r="203" spans="1:5" x14ac:dyDescent="0.2">
      <c r="A203" s="50">
        <v>5535</v>
      </c>
      <c r="B203" s="47" t="s">
        <v>253</v>
      </c>
      <c r="C203" s="270">
        <v>26.33</v>
      </c>
      <c r="D203" s="48">
        <f t="shared" si="3"/>
        <v>1</v>
      </c>
      <c r="E203" s="47"/>
    </row>
    <row r="204" spans="1:5" x14ac:dyDescent="0.2">
      <c r="A204" s="50">
        <v>5590</v>
      </c>
      <c r="B204" s="47" t="s">
        <v>250</v>
      </c>
      <c r="C204" s="270">
        <v>0</v>
      </c>
      <c r="D204" s="48" t="str">
        <f t="shared" si="3"/>
        <v/>
      </c>
      <c r="E204" s="47"/>
    </row>
    <row r="205" spans="1:5" x14ac:dyDescent="0.2">
      <c r="A205" s="50">
        <v>5591</v>
      </c>
      <c r="B205" s="47" t="s">
        <v>249</v>
      </c>
      <c r="C205" s="270">
        <v>0</v>
      </c>
      <c r="D205" s="48" t="str">
        <f t="shared" si="3"/>
        <v/>
      </c>
      <c r="E205" s="47"/>
    </row>
    <row r="206" spans="1:5" x14ac:dyDescent="0.2">
      <c r="A206" s="50">
        <v>5592</v>
      </c>
      <c r="B206" s="47" t="s">
        <v>248</v>
      </c>
      <c r="C206" s="270">
        <v>0</v>
      </c>
      <c r="D206" s="48" t="str">
        <f t="shared" si="3"/>
        <v/>
      </c>
      <c r="E206" s="47"/>
    </row>
    <row r="207" spans="1:5" x14ac:dyDescent="0.2">
      <c r="A207" s="50">
        <v>5593</v>
      </c>
      <c r="B207" s="47" t="s">
        <v>247</v>
      </c>
      <c r="C207" s="270">
        <v>0</v>
      </c>
      <c r="D207" s="48" t="str">
        <f t="shared" si="3"/>
        <v/>
      </c>
      <c r="E207" s="47"/>
    </row>
    <row r="208" spans="1:5" x14ac:dyDescent="0.2">
      <c r="A208" s="50">
        <v>5594</v>
      </c>
      <c r="B208" s="47" t="s">
        <v>246</v>
      </c>
      <c r="C208" s="270">
        <v>0</v>
      </c>
      <c r="D208" s="48" t="str">
        <f t="shared" si="3"/>
        <v/>
      </c>
      <c r="E208" s="47"/>
    </row>
    <row r="209" spans="1:5" x14ac:dyDescent="0.2">
      <c r="A209" s="50">
        <v>5595</v>
      </c>
      <c r="B209" s="47" t="s">
        <v>245</v>
      </c>
      <c r="C209" s="270">
        <v>0</v>
      </c>
      <c r="D209" s="48" t="str">
        <f t="shared" si="3"/>
        <v/>
      </c>
      <c r="E209" s="47"/>
    </row>
    <row r="210" spans="1:5" x14ac:dyDescent="0.2">
      <c r="A210" s="50">
        <v>5596</v>
      </c>
      <c r="B210" s="47" t="s">
        <v>244</v>
      </c>
      <c r="C210" s="270">
        <v>0</v>
      </c>
      <c r="D210" s="48" t="str">
        <f t="shared" si="3"/>
        <v/>
      </c>
      <c r="E210" s="47"/>
    </row>
    <row r="211" spans="1:5" x14ac:dyDescent="0.2">
      <c r="A211" s="50">
        <v>5597</v>
      </c>
      <c r="B211" s="47" t="s">
        <v>243</v>
      </c>
      <c r="C211" s="270">
        <v>0</v>
      </c>
      <c r="D211" s="48" t="str">
        <f t="shared" si="3"/>
        <v/>
      </c>
      <c r="E211" s="47"/>
    </row>
    <row r="212" spans="1:5" x14ac:dyDescent="0.2">
      <c r="A212" s="50">
        <v>5598</v>
      </c>
      <c r="B212" s="47" t="s">
        <v>242</v>
      </c>
      <c r="C212" s="270">
        <v>0</v>
      </c>
      <c r="D212" s="48" t="str">
        <f t="shared" si="3"/>
        <v/>
      </c>
      <c r="E212" s="47"/>
    </row>
    <row r="213" spans="1:5" x14ac:dyDescent="0.2">
      <c r="A213" s="50">
        <v>5599</v>
      </c>
      <c r="B213" s="47" t="s">
        <v>241</v>
      </c>
      <c r="C213" s="270">
        <v>0</v>
      </c>
      <c r="D213" s="48" t="str">
        <f t="shared" si="3"/>
        <v/>
      </c>
      <c r="E213" s="47"/>
    </row>
    <row r="214" spans="1:5" x14ac:dyDescent="0.2">
      <c r="A214" s="50">
        <v>5600</v>
      </c>
      <c r="B214" s="47" t="s">
        <v>240</v>
      </c>
      <c r="C214" s="270">
        <v>0</v>
      </c>
      <c r="D214" s="48" t="str">
        <f t="shared" si="3"/>
        <v/>
      </c>
      <c r="E214" s="47"/>
    </row>
    <row r="215" spans="1:5" x14ac:dyDescent="0.2">
      <c r="A215" s="50">
        <v>5610</v>
      </c>
      <c r="B215" s="47" t="s">
        <v>239</v>
      </c>
      <c r="C215" s="270">
        <v>0</v>
      </c>
      <c r="D215" s="48" t="str">
        <f t="shared" si="3"/>
        <v/>
      </c>
      <c r="E215" s="47"/>
    </row>
    <row r="216" spans="1:5" x14ac:dyDescent="0.2">
      <c r="A216" s="50">
        <v>5611</v>
      </c>
      <c r="B216" s="47" t="s">
        <v>238</v>
      </c>
      <c r="C216" s="270">
        <v>0</v>
      </c>
      <c r="D216" s="48" t="str">
        <f t="shared" si="3"/>
        <v/>
      </c>
      <c r="E216" s="47"/>
    </row>
    <row r="218" spans="1:5" x14ac:dyDescent="0.2">
      <c r="B218" s="40" t="s">
        <v>237</v>
      </c>
    </row>
    <row r="229" ht="3.75" customHeight="1" x14ac:dyDescent="0.2"/>
    <row r="231" hidden="1" x14ac:dyDescent="0.2"/>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scale="52" fitToHeight="2" orientation="portrait" horizontalDpi="4294967293"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307" customWidth="1"/>
    <col min="2" max="2" width="48.140625" style="307" customWidth="1"/>
    <col min="3" max="3" width="22.85546875" style="307" customWidth="1"/>
    <col min="4" max="5" width="16.7109375" style="307" customWidth="1"/>
    <col min="6" max="16384" width="9.140625" style="307"/>
  </cols>
  <sheetData>
    <row r="1" spans="1:5" ht="18.95" customHeight="1" x14ac:dyDescent="0.2">
      <c r="A1" s="381" t="s">
        <v>88</v>
      </c>
      <c r="B1" s="381"/>
      <c r="C1" s="381"/>
      <c r="D1" s="56" t="s">
        <v>95</v>
      </c>
      <c r="E1" s="57">
        <v>2022</v>
      </c>
    </row>
    <row r="2" spans="1:5" ht="18.95" customHeight="1" x14ac:dyDescent="0.2">
      <c r="A2" s="381" t="s">
        <v>436</v>
      </c>
      <c r="B2" s="381"/>
      <c r="C2" s="381"/>
      <c r="D2" s="56" t="s">
        <v>97</v>
      </c>
      <c r="E2" s="57" t="s">
        <v>617</v>
      </c>
    </row>
    <row r="3" spans="1:5" ht="18.95" customHeight="1" x14ac:dyDescent="0.2">
      <c r="A3" s="381" t="s">
        <v>1963</v>
      </c>
      <c r="B3" s="381"/>
      <c r="C3" s="381"/>
      <c r="D3" s="56" t="s">
        <v>98</v>
      </c>
      <c r="E3" s="57">
        <v>4</v>
      </c>
    </row>
    <row r="4" spans="1:5" x14ac:dyDescent="0.2">
      <c r="A4" s="58" t="s">
        <v>99</v>
      </c>
      <c r="B4" s="59"/>
      <c r="C4" s="59"/>
      <c r="D4" s="59"/>
      <c r="E4" s="59"/>
    </row>
    <row r="6" spans="1:5" x14ac:dyDescent="0.2">
      <c r="A6" s="59" t="s">
        <v>437</v>
      </c>
      <c r="B6" s="59"/>
      <c r="C6" s="59"/>
      <c r="D6" s="59"/>
      <c r="E6" s="59"/>
    </row>
    <row r="7" spans="1:5" x14ac:dyDescent="0.2">
      <c r="A7" s="60" t="s">
        <v>101</v>
      </c>
      <c r="B7" s="60" t="s">
        <v>102</v>
      </c>
      <c r="C7" s="60" t="s">
        <v>103</v>
      </c>
      <c r="D7" s="60" t="s">
        <v>104</v>
      </c>
      <c r="E7" s="60" t="s">
        <v>215</v>
      </c>
    </row>
    <row r="8" spans="1:5" x14ac:dyDescent="0.2">
      <c r="A8" s="61">
        <v>3110</v>
      </c>
      <c r="B8" s="307" t="s">
        <v>291</v>
      </c>
      <c r="C8" s="268">
        <v>0</v>
      </c>
    </row>
    <row r="9" spans="1:5" x14ac:dyDescent="0.2">
      <c r="A9" s="61">
        <v>3120</v>
      </c>
      <c r="B9" s="307" t="s">
        <v>438</v>
      </c>
      <c r="C9" s="268">
        <v>0</v>
      </c>
    </row>
    <row r="10" spans="1:5" x14ac:dyDescent="0.2">
      <c r="A10" s="61">
        <v>3130</v>
      </c>
      <c r="B10" s="307" t="s">
        <v>439</v>
      </c>
      <c r="C10" s="268">
        <v>0</v>
      </c>
    </row>
    <row r="11" spans="1:5" x14ac:dyDescent="0.2">
      <c r="C11" s="268"/>
    </row>
    <row r="12" spans="1:5" x14ac:dyDescent="0.2">
      <c r="A12" s="59" t="s">
        <v>440</v>
      </c>
      <c r="B12" s="59"/>
      <c r="C12" s="335"/>
      <c r="D12" s="59"/>
      <c r="E12" s="59"/>
    </row>
    <row r="13" spans="1:5" x14ac:dyDescent="0.2">
      <c r="A13" s="60" t="s">
        <v>101</v>
      </c>
      <c r="B13" s="60" t="s">
        <v>102</v>
      </c>
      <c r="C13" s="336" t="s">
        <v>103</v>
      </c>
      <c r="D13" s="60" t="s">
        <v>441</v>
      </c>
      <c r="E13" s="60"/>
    </row>
    <row r="14" spans="1:5" x14ac:dyDescent="0.2">
      <c r="A14" s="61">
        <v>3210</v>
      </c>
      <c r="B14" s="307" t="s">
        <v>442</v>
      </c>
      <c r="C14" s="268">
        <v>7525131.1299999999</v>
      </c>
      <c r="D14" s="307" t="s">
        <v>1188</v>
      </c>
    </row>
    <row r="15" spans="1:5" x14ac:dyDescent="0.2">
      <c r="A15" s="61">
        <v>3220</v>
      </c>
      <c r="B15" s="307" t="s">
        <v>443</v>
      </c>
      <c r="C15" s="268">
        <v>44831875.200000003</v>
      </c>
      <c r="D15" s="307" t="s">
        <v>1188</v>
      </c>
    </row>
    <row r="16" spans="1:5" x14ac:dyDescent="0.2">
      <c r="A16" s="61">
        <v>3230</v>
      </c>
      <c r="B16" s="307" t="s">
        <v>444</v>
      </c>
      <c r="C16" s="268">
        <v>0</v>
      </c>
    </row>
    <row r="17" spans="1:3" x14ac:dyDescent="0.2">
      <c r="A17" s="61">
        <v>3231</v>
      </c>
      <c r="B17" s="307" t="s">
        <v>445</v>
      </c>
      <c r="C17" s="268">
        <v>0</v>
      </c>
    </row>
    <row r="18" spans="1:3" x14ac:dyDescent="0.2">
      <c r="A18" s="61">
        <v>3232</v>
      </c>
      <c r="B18" s="307" t="s">
        <v>446</v>
      </c>
      <c r="C18" s="268">
        <v>0</v>
      </c>
    </row>
    <row r="19" spans="1:3" x14ac:dyDescent="0.2">
      <c r="A19" s="61">
        <v>3233</v>
      </c>
      <c r="B19" s="307" t="s">
        <v>447</v>
      </c>
      <c r="C19" s="268">
        <v>0</v>
      </c>
    </row>
    <row r="20" spans="1:3" x14ac:dyDescent="0.2">
      <c r="A20" s="61">
        <v>3239</v>
      </c>
      <c r="B20" s="307" t="s">
        <v>448</v>
      </c>
      <c r="C20" s="268">
        <v>0</v>
      </c>
    </row>
    <row r="21" spans="1:3" x14ac:dyDescent="0.2">
      <c r="A21" s="61">
        <v>3240</v>
      </c>
      <c r="B21" s="307" t="s">
        <v>449</v>
      </c>
      <c r="C21" s="268">
        <v>0</v>
      </c>
    </row>
    <row r="22" spans="1:3" x14ac:dyDescent="0.2">
      <c r="A22" s="61">
        <v>3241</v>
      </c>
      <c r="B22" s="307" t="s">
        <v>450</v>
      </c>
      <c r="C22" s="268">
        <v>0</v>
      </c>
    </row>
    <row r="23" spans="1:3" x14ac:dyDescent="0.2">
      <c r="A23" s="61">
        <v>3242</v>
      </c>
      <c r="B23" s="307" t="s">
        <v>451</v>
      </c>
      <c r="C23" s="268">
        <v>0</v>
      </c>
    </row>
    <row r="24" spans="1:3" x14ac:dyDescent="0.2">
      <c r="A24" s="61">
        <v>3243</v>
      </c>
      <c r="B24" s="307" t="s">
        <v>452</v>
      </c>
      <c r="C24" s="268">
        <v>0</v>
      </c>
    </row>
    <row r="25" spans="1:3" x14ac:dyDescent="0.2">
      <c r="A25" s="61">
        <v>3250</v>
      </c>
      <c r="B25" s="307" t="s">
        <v>453</v>
      </c>
      <c r="C25" s="268">
        <v>-7272884.8099999996</v>
      </c>
    </row>
    <row r="26" spans="1:3" x14ac:dyDescent="0.2">
      <c r="A26" s="61">
        <v>3251</v>
      </c>
      <c r="B26" s="307" t="s">
        <v>454</v>
      </c>
      <c r="C26" s="268">
        <v>-7272884.8099999996</v>
      </c>
    </row>
    <row r="27" spans="1:3" x14ac:dyDescent="0.2">
      <c r="A27" s="61">
        <v>3252</v>
      </c>
      <c r="B27" s="307" t="s">
        <v>455</v>
      </c>
      <c r="C27" s="268">
        <v>0</v>
      </c>
    </row>
    <row r="29" spans="1:3" x14ac:dyDescent="0.2">
      <c r="B29" s="40" t="s">
        <v>237</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paperSize="9"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7"/>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307" customWidth="1"/>
    <col min="2" max="2" width="63.42578125" style="307" bestFit="1" customWidth="1"/>
    <col min="3" max="3" width="15.28515625" style="307" bestFit="1" customWidth="1"/>
    <col min="4" max="4" width="16.42578125" style="307" bestFit="1" customWidth="1"/>
    <col min="5" max="5" width="19.140625" style="307" customWidth="1"/>
    <col min="6" max="16384" width="9.140625" style="307"/>
  </cols>
  <sheetData>
    <row r="1" spans="1:5" s="308" customFormat="1" ht="18.95" customHeight="1" x14ac:dyDescent="0.25">
      <c r="A1" s="381" t="s">
        <v>88</v>
      </c>
      <c r="B1" s="381"/>
      <c r="C1" s="381"/>
      <c r="D1" s="56" t="s">
        <v>95</v>
      </c>
      <c r="E1" s="57">
        <v>2022</v>
      </c>
    </row>
    <row r="2" spans="1:5" s="308" customFormat="1" ht="18.95" customHeight="1" x14ac:dyDescent="0.25">
      <c r="A2" s="381" t="s">
        <v>456</v>
      </c>
      <c r="B2" s="381"/>
      <c r="C2" s="381"/>
      <c r="D2" s="56" t="s">
        <v>97</v>
      </c>
      <c r="E2" s="57" t="s">
        <v>617</v>
      </c>
    </row>
    <row r="3" spans="1:5" s="308" customFormat="1" ht="18.95" customHeight="1" x14ac:dyDescent="0.25">
      <c r="A3" s="381" t="s">
        <v>1963</v>
      </c>
      <c r="B3" s="381"/>
      <c r="C3" s="381"/>
      <c r="D3" s="56" t="s">
        <v>98</v>
      </c>
      <c r="E3" s="57">
        <v>4</v>
      </c>
    </row>
    <row r="4" spans="1:5" x14ac:dyDescent="0.2">
      <c r="A4" s="58" t="s">
        <v>99</v>
      </c>
      <c r="B4" s="59"/>
      <c r="C4" s="59"/>
      <c r="D4" s="59"/>
      <c r="E4" s="59"/>
    </row>
    <row r="6" spans="1:5" x14ac:dyDescent="0.2">
      <c r="A6" s="59" t="s">
        <v>457</v>
      </c>
      <c r="B6" s="59"/>
      <c r="C6" s="59"/>
      <c r="D6" s="59"/>
    </row>
    <row r="7" spans="1:5" x14ac:dyDescent="0.2">
      <c r="A7" s="60" t="s">
        <v>101</v>
      </c>
      <c r="B7" s="60" t="s">
        <v>458</v>
      </c>
      <c r="C7" s="63">
        <v>2022</v>
      </c>
      <c r="D7" s="63">
        <v>2021</v>
      </c>
    </row>
    <row r="8" spans="1:5" x14ac:dyDescent="0.2">
      <c r="A8" s="61">
        <v>1111</v>
      </c>
      <c r="B8" s="307" t="s">
        <v>459</v>
      </c>
      <c r="C8" s="268">
        <v>0</v>
      </c>
      <c r="D8" s="268">
        <v>0</v>
      </c>
    </row>
    <row r="9" spans="1:5" x14ac:dyDescent="0.2">
      <c r="A9" s="61">
        <v>1112</v>
      </c>
      <c r="B9" s="307" t="s">
        <v>460</v>
      </c>
      <c r="C9" s="268">
        <v>0</v>
      </c>
      <c r="D9" s="268">
        <v>0</v>
      </c>
    </row>
    <row r="10" spans="1:5" x14ac:dyDescent="0.2">
      <c r="A10" s="61">
        <v>1113</v>
      </c>
      <c r="B10" s="307" t="s">
        <v>461</v>
      </c>
      <c r="C10" s="268">
        <v>0</v>
      </c>
      <c r="D10" s="268">
        <v>0</v>
      </c>
    </row>
    <row r="11" spans="1:5" x14ac:dyDescent="0.2">
      <c r="A11" s="61">
        <v>1114</v>
      </c>
      <c r="B11" s="307" t="s">
        <v>105</v>
      </c>
      <c r="C11" s="268">
        <v>101542445.73999999</v>
      </c>
      <c r="D11" s="268">
        <v>47872107.630000003</v>
      </c>
    </row>
    <row r="12" spans="1:5" x14ac:dyDescent="0.2">
      <c r="A12" s="61">
        <v>1115</v>
      </c>
      <c r="B12" s="307" t="s">
        <v>106</v>
      </c>
      <c r="C12" s="268">
        <v>0</v>
      </c>
      <c r="D12" s="268">
        <v>0</v>
      </c>
    </row>
    <row r="13" spans="1:5" x14ac:dyDescent="0.2">
      <c r="A13" s="61">
        <v>1116</v>
      </c>
      <c r="B13" s="307" t="s">
        <v>462</v>
      </c>
      <c r="C13" s="268">
        <v>0</v>
      </c>
      <c r="D13" s="268">
        <v>0</v>
      </c>
    </row>
    <row r="14" spans="1:5" x14ac:dyDescent="0.2">
      <c r="A14" s="61">
        <v>1119</v>
      </c>
      <c r="B14" s="307" t="s">
        <v>463</v>
      </c>
      <c r="C14" s="268">
        <v>0</v>
      </c>
      <c r="D14" s="268">
        <v>0</v>
      </c>
    </row>
    <row r="15" spans="1:5" x14ac:dyDescent="0.2">
      <c r="A15" s="64">
        <v>1110</v>
      </c>
      <c r="B15" s="65" t="s">
        <v>464</v>
      </c>
      <c r="C15" s="272">
        <f>+C11</f>
        <v>101542445.73999999</v>
      </c>
      <c r="D15" s="272">
        <f>+D11</f>
        <v>47872107.630000003</v>
      </c>
    </row>
    <row r="18" spans="1:4" x14ac:dyDescent="0.2">
      <c r="A18" s="59" t="s">
        <v>465</v>
      </c>
      <c r="B18" s="59"/>
      <c r="C18" s="59"/>
      <c r="D18" s="59"/>
    </row>
    <row r="19" spans="1:4" x14ac:dyDescent="0.2">
      <c r="A19" s="60" t="s">
        <v>101</v>
      </c>
      <c r="B19" s="60" t="s">
        <v>458</v>
      </c>
      <c r="C19" s="63" t="s">
        <v>603</v>
      </c>
      <c r="D19" s="63" t="s">
        <v>466</v>
      </c>
    </row>
    <row r="20" spans="1:4" x14ac:dyDescent="0.2">
      <c r="A20" s="64">
        <v>1230</v>
      </c>
      <c r="B20" s="66" t="s">
        <v>154</v>
      </c>
      <c r="C20" s="272">
        <v>0</v>
      </c>
      <c r="D20" s="272">
        <v>0</v>
      </c>
    </row>
    <row r="21" spans="1:4" x14ac:dyDescent="0.2">
      <c r="A21" s="61">
        <v>1231</v>
      </c>
      <c r="B21" s="307" t="s">
        <v>155</v>
      </c>
      <c r="C21" s="268">
        <v>0</v>
      </c>
      <c r="D21" s="268">
        <v>0</v>
      </c>
    </row>
    <row r="22" spans="1:4" x14ac:dyDescent="0.2">
      <c r="A22" s="61">
        <v>1232</v>
      </c>
      <c r="B22" s="307" t="s">
        <v>156</v>
      </c>
      <c r="C22" s="268">
        <v>0</v>
      </c>
      <c r="D22" s="268">
        <v>0</v>
      </c>
    </row>
    <row r="23" spans="1:4" x14ac:dyDescent="0.2">
      <c r="A23" s="61">
        <v>1233</v>
      </c>
      <c r="B23" s="307" t="s">
        <v>157</v>
      </c>
      <c r="C23" s="268">
        <v>0</v>
      </c>
      <c r="D23" s="268">
        <v>0</v>
      </c>
    </row>
    <row r="24" spans="1:4" x14ac:dyDescent="0.2">
      <c r="A24" s="61">
        <v>1234</v>
      </c>
      <c r="B24" s="307" t="s">
        <v>158</v>
      </c>
      <c r="C24" s="268">
        <v>0</v>
      </c>
      <c r="D24" s="268">
        <v>0</v>
      </c>
    </row>
    <row r="25" spans="1:4" x14ac:dyDescent="0.2">
      <c r="A25" s="61">
        <v>1235</v>
      </c>
      <c r="B25" s="307" t="s">
        <v>159</v>
      </c>
      <c r="C25" s="268">
        <v>0</v>
      </c>
      <c r="D25" s="268">
        <v>0</v>
      </c>
    </row>
    <row r="26" spans="1:4" x14ac:dyDescent="0.2">
      <c r="A26" s="61">
        <v>1236</v>
      </c>
      <c r="B26" s="307" t="s">
        <v>160</v>
      </c>
      <c r="C26" s="268">
        <v>0</v>
      </c>
      <c r="D26" s="268">
        <v>0</v>
      </c>
    </row>
    <row r="27" spans="1:4" x14ac:dyDescent="0.2">
      <c r="A27" s="61">
        <v>1239</v>
      </c>
      <c r="B27" s="307" t="s">
        <v>161</v>
      </c>
      <c r="C27" s="268">
        <v>0</v>
      </c>
      <c r="D27" s="268">
        <v>0</v>
      </c>
    </row>
    <row r="28" spans="1:4" x14ac:dyDescent="0.2">
      <c r="A28" s="64">
        <v>1240</v>
      </c>
      <c r="B28" s="66" t="s">
        <v>162</v>
      </c>
      <c r="C28" s="272">
        <v>0</v>
      </c>
      <c r="D28" s="272">
        <v>0</v>
      </c>
    </row>
    <row r="29" spans="1:4" x14ac:dyDescent="0.2">
      <c r="A29" s="61">
        <v>1241</v>
      </c>
      <c r="B29" s="307" t="s">
        <v>163</v>
      </c>
      <c r="C29" s="268">
        <v>0</v>
      </c>
      <c r="D29" s="268">
        <v>0</v>
      </c>
    </row>
    <row r="30" spans="1:4" x14ac:dyDescent="0.2">
      <c r="A30" s="61">
        <v>1242</v>
      </c>
      <c r="B30" s="307" t="s">
        <v>164</v>
      </c>
      <c r="C30" s="268">
        <v>0</v>
      </c>
      <c r="D30" s="268">
        <v>0</v>
      </c>
    </row>
    <row r="31" spans="1:4" x14ac:dyDescent="0.2">
      <c r="A31" s="61">
        <v>1243</v>
      </c>
      <c r="B31" s="307" t="s">
        <v>165</v>
      </c>
      <c r="C31" s="268">
        <v>0</v>
      </c>
      <c r="D31" s="268">
        <v>0</v>
      </c>
    </row>
    <row r="32" spans="1:4" x14ac:dyDescent="0.2">
      <c r="A32" s="61">
        <v>1244</v>
      </c>
      <c r="B32" s="307" t="s">
        <v>166</v>
      </c>
      <c r="C32" s="268">
        <v>0</v>
      </c>
      <c r="D32" s="268">
        <v>0</v>
      </c>
    </row>
    <row r="33" spans="1:6" x14ac:dyDescent="0.2">
      <c r="A33" s="61">
        <v>1245</v>
      </c>
      <c r="B33" s="307" t="s">
        <v>167</v>
      </c>
      <c r="C33" s="268">
        <v>0</v>
      </c>
      <c r="D33" s="268">
        <v>0</v>
      </c>
    </row>
    <row r="34" spans="1:6" x14ac:dyDescent="0.2">
      <c r="A34" s="61">
        <v>1246</v>
      </c>
      <c r="B34" s="307" t="s">
        <v>168</v>
      </c>
      <c r="C34" s="268">
        <v>0</v>
      </c>
      <c r="D34" s="268">
        <v>0</v>
      </c>
    </row>
    <row r="35" spans="1:6" x14ac:dyDescent="0.2">
      <c r="A35" s="61">
        <v>1247</v>
      </c>
      <c r="B35" s="307" t="s">
        <v>169</v>
      </c>
      <c r="C35" s="268">
        <v>0</v>
      </c>
      <c r="D35" s="268">
        <v>0</v>
      </c>
    </row>
    <row r="36" spans="1:6" x14ac:dyDescent="0.2">
      <c r="A36" s="61">
        <v>1248</v>
      </c>
      <c r="B36" s="307" t="s">
        <v>170</v>
      </c>
      <c r="C36" s="268">
        <v>0</v>
      </c>
      <c r="D36" s="268">
        <v>0</v>
      </c>
    </row>
    <row r="37" spans="1:6" x14ac:dyDescent="0.2">
      <c r="A37" s="64">
        <v>1250</v>
      </c>
      <c r="B37" s="66" t="s">
        <v>174</v>
      </c>
      <c r="C37" s="272">
        <v>0</v>
      </c>
      <c r="D37" s="272">
        <v>0</v>
      </c>
    </row>
    <row r="38" spans="1:6" x14ac:dyDescent="0.2">
      <c r="A38" s="61">
        <v>1251</v>
      </c>
      <c r="B38" s="307" t="s">
        <v>175</v>
      </c>
      <c r="C38" s="268">
        <v>0</v>
      </c>
      <c r="D38" s="268">
        <v>0</v>
      </c>
    </row>
    <row r="39" spans="1:6" x14ac:dyDescent="0.2">
      <c r="A39" s="61">
        <v>1252</v>
      </c>
      <c r="B39" s="307" t="s">
        <v>176</v>
      </c>
      <c r="C39" s="268">
        <v>0</v>
      </c>
      <c r="D39" s="268">
        <v>0</v>
      </c>
    </row>
    <row r="40" spans="1:6" x14ac:dyDescent="0.2">
      <c r="A40" s="61">
        <v>1253</v>
      </c>
      <c r="B40" s="307" t="s">
        <v>177</v>
      </c>
      <c r="C40" s="268">
        <v>0</v>
      </c>
      <c r="D40" s="268">
        <v>0</v>
      </c>
    </row>
    <row r="41" spans="1:6" x14ac:dyDescent="0.2">
      <c r="A41" s="61">
        <v>1254</v>
      </c>
      <c r="B41" s="307" t="s">
        <v>178</v>
      </c>
      <c r="C41" s="268">
        <v>0</v>
      </c>
      <c r="D41" s="268">
        <v>0</v>
      </c>
    </row>
    <row r="42" spans="1:6" x14ac:dyDescent="0.2">
      <c r="A42" s="61">
        <v>1259</v>
      </c>
      <c r="B42" s="307" t="s">
        <v>179</v>
      </c>
      <c r="C42" s="268">
        <v>0</v>
      </c>
      <c r="D42" s="268">
        <v>0</v>
      </c>
    </row>
    <row r="43" spans="1:6" x14ac:dyDescent="0.2">
      <c r="A43" s="61"/>
      <c r="B43" s="65" t="s">
        <v>467</v>
      </c>
      <c r="C43" s="272">
        <f>C20+C28+C37</f>
        <v>0</v>
      </c>
      <c r="D43" s="272">
        <f>D20+D28+D37</f>
        <v>0</v>
      </c>
    </row>
    <row r="45" spans="1:6" ht="15" x14ac:dyDescent="0.25">
      <c r="A45" s="59" t="s">
        <v>468</v>
      </c>
      <c r="B45" s="59"/>
      <c r="C45" s="59"/>
      <c r="D45" s="59"/>
      <c r="F45"/>
    </row>
    <row r="46" spans="1:6" ht="15" x14ac:dyDescent="0.25">
      <c r="A46" s="60" t="s">
        <v>101</v>
      </c>
      <c r="B46" s="60" t="s">
        <v>458</v>
      </c>
      <c r="C46" s="63">
        <v>2022</v>
      </c>
      <c r="D46" s="63">
        <v>2021</v>
      </c>
      <c r="F46"/>
    </row>
    <row r="47" spans="1:6" ht="14.25" customHeight="1" x14ac:dyDescent="0.25">
      <c r="A47" s="64">
        <v>3210</v>
      </c>
      <c r="B47" s="66" t="s">
        <v>469</v>
      </c>
      <c r="C47" s="272">
        <v>7525131.1299999999</v>
      </c>
      <c r="D47" s="272">
        <v>797547.12</v>
      </c>
      <c r="E47" s="134"/>
      <c r="F47"/>
    </row>
    <row r="48" spans="1:6" ht="9.9499999999999993" customHeight="1" x14ac:dyDescent="0.25">
      <c r="A48" s="61"/>
      <c r="B48" s="65" t="s">
        <v>470</v>
      </c>
      <c r="C48" s="272">
        <f>+C61+C96</f>
        <v>3902582.3900000006</v>
      </c>
      <c r="D48" s="272">
        <f>+D61+D96</f>
        <v>772431.25</v>
      </c>
      <c r="E48" s="105"/>
      <c r="F48"/>
    </row>
    <row r="49" spans="1:6" ht="9.9499999999999993" customHeight="1" x14ac:dyDescent="0.25">
      <c r="A49" s="64">
        <v>5400</v>
      </c>
      <c r="B49" s="66" t="s">
        <v>285</v>
      </c>
      <c r="C49" s="272">
        <v>0</v>
      </c>
      <c r="D49" s="272">
        <v>0</v>
      </c>
      <c r="F49"/>
    </row>
    <row r="50" spans="1:6" ht="9.9499999999999993" customHeight="1" x14ac:dyDescent="0.25">
      <c r="A50" s="61">
        <v>5410</v>
      </c>
      <c r="B50" s="307" t="s">
        <v>471</v>
      </c>
      <c r="C50" s="268">
        <v>0</v>
      </c>
      <c r="D50" s="268">
        <v>0</v>
      </c>
      <c r="F50"/>
    </row>
    <row r="51" spans="1:6" ht="9.9499999999999993" customHeight="1" x14ac:dyDescent="0.25">
      <c r="A51" s="61">
        <v>5411</v>
      </c>
      <c r="B51" s="307" t="s">
        <v>283</v>
      </c>
      <c r="C51" s="268">
        <v>0</v>
      </c>
      <c r="D51" s="268">
        <v>0</v>
      </c>
      <c r="F51"/>
    </row>
    <row r="52" spans="1:6" ht="9.9499999999999993" customHeight="1" x14ac:dyDescent="0.25">
      <c r="A52" s="61">
        <v>5420</v>
      </c>
      <c r="B52" s="307" t="s">
        <v>472</v>
      </c>
      <c r="C52" s="268">
        <v>0</v>
      </c>
      <c r="D52" s="268">
        <v>0</v>
      </c>
      <c r="F52"/>
    </row>
    <row r="53" spans="1:6" ht="9.9499999999999993" customHeight="1" x14ac:dyDescent="0.25">
      <c r="A53" s="61">
        <v>5421</v>
      </c>
      <c r="B53" s="307" t="s">
        <v>280</v>
      </c>
      <c r="C53" s="268">
        <v>0</v>
      </c>
      <c r="D53" s="268">
        <v>0</v>
      </c>
      <c r="F53"/>
    </row>
    <row r="54" spans="1:6" ht="9.9499999999999993" customHeight="1" x14ac:dyDescent="0.25">
      <c r="A54" s="61">
        <v>5430</v>
      </c>
      <c r="B54" s="307" t="s">
        <v>473</v>
      </c>
      <c r="C54" s="268">
        <v>0</v>
      </c>
      <c r="D54" s="268">
        <v>0</v>
      </c>
      <c r="F54"/>
    </row>
    <row r="55" spans="1:6" ht="9.9499999999999993" customHeight="1" x14ac:dyDescent="0.25">
      <c r="A55" s="61">
        <v>5431</v>
      </c>
      <c r="B55" s="307" t="s">
        <v>277</v>
      </c>
      <c r="C55" s="268">
        <v>0</v>
      </c>
      <c r="D55" s="268">
        <v>0</v>
      </c>
      <c r="F55"/>
    </row>
    <row r="56" spans="1:6" ht="9.9499999999999993" customHeight="1" x14ac:dyDescent="0.25">
      <c r="A56" s="61">
        <v>5440</v>
      </c>
      <c r="B56" s="307" t="s">
        <v>474</v>
      </c>
      <c r="C56" s="268">
        <v>0</v>
      </c>
      <c r="D56" s="268">
        <v>0</v>
      </c>
      <c r="F56"/>
    </row>
    <row r="57" spans="1:6" ht="9.9499999999999993" customHeight="1" x14ac:dyDescent="0.25">
      <c r="A57" s="61">
        <v>5441</v>
      </c>
      <c r="B57" s="307" t="s">
        <v>474</v>
      </c>
      <c r="C57" s="268">
        <v>0</v>
      </c>
      <c r="D57" s="268">
        <v>0</v>
      </c>
      <c r="F57"/>
    </row>
    <row r="58" spans="1:6" ht="9.9499999999999993" customHeight="1" x14ac:dyDescent="0.25">
      <c r="A58" s="61">
        <v>5450</v>
      </c>
      <c r="B58" s="307" t="s">
        <v>475</v>
      </c>
      <c r="C58" s="268">
        <v>0</v>
      </c>
      <c r="D58" s="268">
        <v>0</v>
      </c>
      <c r="F58"/>
    </row>
    <row r="59" spans="1:6" ht="9.9499999999999993" customHeight="1" x14ac:dyDescent="0.25">
      <c r="A59" s="61">
        <v>5451</v>
      </c>
      <c r="B59" s="307" t="s">
        <v>273</v>
      </c>
      <c r="C59" s="268">
        <v>0</v>
      </c>
      <c r="D59" s="268">
        <v>0</v>
      </c>
      <c r="F59"/>
    </row>
    <row r="60" spans="1:6" ht="9.9499999999999993" customHeight="1" x14ac:dyDescent="0.25">
      <c r="A60" s="61">
        <v>5452</v>
      </c>
      <c r="B60" s="307" t="s">
        <v>272</v>
      </c>
      <c r="C60" s="268">
        <v>0</v>
      </c>
      <c r="D60" s="268">
        <v>0</v>
      </c>
      <c r="F60"/>
    </row>
    <row r="61" spans="1:6" ht="9.9499999999999993" customHeight="1" x14ac:dyDescent="0.25">
      <c r="A61" s="64">
        <v>5500</v>
      </c>
      <c r="B61" s="66" t="s">
        <v>271</v>
      </c>
      <c r="C61" s="272">
        <f>+C62+C84</f>
        <v>405831.22</v>
      </c>
      <c r="D61" s="272">
        <f>+D62</f>
        <v>354173.9</v>
      </c>
      <c r="F61"/>
    </row>
    <row r="62" spans="1:6" ht="9.9499999999999993" customHeight="1" x14ac:dyDescent="0.25">
      <c r="A62" s="64">
        <v>5510</v>
      </c>
      <c r="B62" s="66" t="s">
        <v>270</v>
      </c>
      <c r="C62" s="272">
        <f>+C67+C68+C69</f>
        <v>256958.95</v>
      </c>
      <c r="D62" s="272">
        <f>+D67+D68+D69</f>
        <v>354173.9</v>
      </c>
      <c r="F62"/>
    </row>
    <row r="63" spans="1:6" ht="9.9499999999999993" customHeight="1" x14ac:dyDescent="0.25">
      <c r="A63" s="61">
        <v>5511</v>
      </c>
      <c r="B63" s="307" t="s">
        <v>269</v>
      </c>
      <c r="C63" s="268">
        <v>0</v>
      </c>
      <c r="D63" s="268">
        <v>0</v>
      </c>
      <c r="F63"/>
    </row>
    <row r="64" spans="1:6" ht="9.9499999999999993" customHeight="1" x14ac:dyDescent="0.25">
      <c r="A64" s="61">
        <v>5512</v>
      </c>
      <c r="B64" s="307" t="s">
        <v>268</v>
      </c>
      <c r="C64" s="268">
        <v>0</v>
      </c>
      <c r="D64" s="268">
        <v>0</v>
      </c>
      <c r="F64"/>
    </row>
    <row r="65" spans="1:6" ht="9.9499999999999993" customHeight="1" x14ac:dyDescent="0.25">
      <c r="A65" s="61">
        <v>5513</v>
      </c>
      <c r="B65" s="307" t="s">
        <v>267</v>
      </c>
      <c r="C65" s="268">
        <v>0</v>
      </c>
      <c r="D65" s="268">
        <v>0</v>
      </c>
      <c r="F65"/>
    </row>
    <row r="66" spans="1:6" ht="9.9499999999999993" customHeight="1" x14ac:dyDescent="0.25">
      <c r="A66" s="61">
        <v>5514</v>
      </c>
      <c r="B66" s="307" t="s">
        <v>266</v>
      </c>
      <c r="C66" s="268">
        <v>0</v>
      </c>
      <c r="D66" s="268">
        <v>0</v>
      </c>
      <c r="F66"/>
    </row>
    <row r="67" spans="1:6" ht="9.9499999999999993" customHeight="1" x14ac:dyDescent="0.25">
      <c r="A67" s="61">
        <v>5515</v>
      </c>
      <c r="B67" s="307" t="s">
        <v>265</v>
      </c>
      <c r="C67" s="268">
        <v>256958.95</v>
      </c>
      <c r="D67" s="268">
        <v>338698.9</v>
      </c>
      <c r="F67"/>
    </row>
    <row r="68" spans="1:6" ht="9.9499999999999993" customHeight="1" x14ac:dyDescent="0.25">
      <c r="A68" s="61">
        <v>5516</v>
      </c>
      <c r="B68" s="307" t="s">
        <v>264</v>
      </c>
      <c r="C68" s="268">
        <v>0</v>
      </c>
      <c r="D68" s="268">
        <v>4902.97</v>
      </c>
      <c r="F68"/>
    </row>
    <row r="69" spans="1:6" ht="9.9499999999999993" customHeight="1" x14ac:dyDescent="0.25">
      <c r="A69" s="61">
        <v>5517</v>
      </c>
      <c r="B69" s="307" t="s">
        <v>263</v>
      </c>
      <c r="C69" s="268">
        <v>0</v>
      </c>
      <c r="D69" s="268">
        <v>10572.03</v>
      </c>
      <c r="F69"/>
    </row>
    <row r="70" spans="1:6" ht="9.9499999999999993" customHeight="1" x14ac:dyDescent="0.25">
      <c r="A70" s="61">
        <v>5518</v>
      </c>
      <c r="B70" s="307" t="s">
        <v>262</v>
      </c>
      <c r="C70" s="268">
        <v>0</v>
      </c>
      <c r="D70" s="268">
        <v>0</v>
      </c>
      <c r="F70"/>
    </row>
    <row r="71" spans="1:6" ht="9.9499999999999993" customHeight="1" x14ac:dyDescent="0.25">
      <c r="A71" s="64">
        <v>5520</v>
      </c>
      <c r="B71" s="66" t="s">
        <v>261</v>
      </c>
      <c r="C71" s="272">
        <v>0</v>
      </c>
      <c r="D71" s="272">
        <v>0</v>
      </c>
      <c r="F71"/>
    </row>
    <row r="72" spans="1:6" ht="9.9499999999999993" customHeight="1" x14ac:dyDescent="0.25">
      <c r="A72" s="61">
        <v>5521</v>
      </c>
      <c r="B72" s="307" t="s">
        <v>260</v>
      </c>
      <c r="C72" s="268">
        <v>0</v>
      </c>
      <c r="D72" s="268">
        <v>0</v>
      </c>
      <c r="F72"/>
    </row>
    <row r="73" spans="1:6" ht="9.9499999999999993" customHeight="1" x14ac:dyDescent="0.25">
      <c r="A73" s="61">
        <v>5522</v>
      </c>
      <c r="B73" s="307" t="s">
        <v>259</v>
      </c>
      <c r="C73" s="268">
        <v>0</v>
      </c>
      <c r="D73" s="268">
        <v>0</v>
      </c>
      <c r="F73"/>
    </row>
    <row r="74" spans="1:6" ht="9.9499999999999993" customHeight="1" x14ac:dyDescent="0.25">
      <c r="A74" s="64">
        <v>5530</v>
      </c>
      <c r="B74" s="66" t="s">
        <v>258</v>
      </c>
      <c r="C74" s="272">
        <v>0</v>
      </c>
      <c r="D74" s="272">
        <v>0</v>
      </c>
      <c r="F74"/>
    </row>
    <row r="75" spans="1:6" ht="9.9499999999999993" customHeight="1" x14ac:dyDescent="0.25">
      <c r="A75" s="61">
        <v>5531</v>
      </c>
      <c r="B75" s="307" t="s">
        <v>257</v>
      </c>
      <c r="C75" s="268">
        <v>0</v>
      </c>
      <c r="D75" s="268">
        <v>0</v>
      </c>
      <c r="F75"/>
    </row>
    <row r="76" spans="1:6" ht="9.9499999999999993" customHeight="1" x14ac:dyDescent="0.25">
      <c r="A76" s="61">
        <v>5532</v>
      </c>
      <c r="B76" s="307" t="s">
        <v>256</v>
      </c>
      <c r="C76" s="268">
        <v>0</v>
      </c>
      <c r="D76" s="268">
        <v>0</v>
      </c>
      <c r="F76"/>
    </row>
    <row r="77" spans="1:6" ht="9.9499999999999993" customHeight="1" x14ac:dyDescent="0.25">
      <c r="A77" s="61">
        <v>5533</v>
      </c>
      <c r="B77" s="307" t="s">
        <v>255</v>
      </c>
      <c r="C77" s="268">
        <v>0</v>
      </c>
      <c r="D77" s="268">
        <v>0</v>
      </c>
      <c r="F77"/>
    </row>
    <row r="78" spans="1:6" ht="9.9499999999999993" customHeight="1" x14ac:dyDescent="0.25">
      <c r="A78" s="61">
        <v>5534</v>
      </c>
      <c r="B78" s="307" t="s">
        <v>254</v>
      </c>
      <c r="C78" s="268">
        <v>0</v>
      </c>
      <c r="D78" s="268">
        <v>0</v>
      </c>
      <c r="F78"/>
    </row>
    <row r="79" spans="1:6" ht="9.9499999999999993" customHeight="1" x14ac:dyDescent="0.25">
      <c r="A79" s="61">
        <v>5535</v>
      </c>
      <c r="B79" s="307" t="s">
        <v>253</v>
      </c>
      <c r="C79" s="268">
        <v>0</v>
      </c>
      <c r="D79" s="268">
        <v>0</v>
      </c>
      <c r="F79"/>
    </row>
    <row r="80" spans="1:6" ht="9.9499999999999993" customHeight="1" x14ac:dyDescent="0.25">
      <c r="A80" s="64">
        <v>5540</v>
      </c>
      <c r="B80" s="66" t="s">
        <v>252</v>
      </c>
      <c r="C80" s="272">
        <v>0</v>
      </c>
      <c r="D80" s="272">
        <v>0</v>
      </c>
      <c r="F80"/>
    </row>
    <row r="81" spans="1:6" ht="9.9499999999999993" customHeight="1" x14ac:dyDescent="0.25">
      <c r="A81" s="61">
        <v>5541</v>
      </c>
      <c r="B81" s="307" t="s">
        <v>252</v>
      </c>
      <c r="C81" s="268">
        <v>0</v>
      </c>
      <c r="D81" s="268">
        <v>0</v>
      </c>
      <c r="F81"/>
    </row>
    <row r="82" spans="1:6" ht="9.9499999999999993" customHeight="1" x14ac:dyDescent="0.25">
      <c r="A82" s="64">
        <v>5550</v>
      </c>
      <c r="B82" s="66" t="s">
        <v>251</v>
      </c>
      <c r="C82" s="272">
        <v>0</v>
      </c>
      <c r="D82" s="272">
        <v>0</v>
      </c>
      <c r="F82"/>
    </row>
    <row r="83" spans="1:6" ht="9.9499999999999993" customHeight="1" x14ac:dyDescent="0.25">
      <c r="A83" s="61">
        <v>5551</v>
      </c>
      <c r="B83" s="307" t="s">
        <v>251</v>
      </c>
      <c r="C83" s="268">
        <v>0</v>
      </c>
      <c r="D83" s="268">
        <v>0</v>
      </c>
      <c r="F83"/>
    </row>
    <row r="84" spans="1:6" ht="9.9499999999999993" customHeight="1" x14ac:dyDescent="0.25">
      <c r="A84" s="64">
        <v>5590</v>
      </c>
      <c r="B84" s="66" t="s">
        <v>250</v>
      </c>
      <c r="C84" s="272">
        <f>+C92</f>
        <v>148872.26999999999</v>
      </c>
      <c r="D84" s="272">
        <v>0</v>
      </c>
      <c r="F84"/>
    </row>
    <row r="85" spans="1:6" ht="9.9499999999999993" customHeight="1" x14ac:dyDescent="0.25">
      <c r="A85" s="61">
        <v>5591</v>
      </c>
      <c r="B85" s="307" t="s">
        <v>249</v>
      </c>
      <c r="C85" s="268">
        <v>0</v>
      </c>
      <c r="D85" s="268">
        <v>0</v>
      </c>
      <c r="F85"/>
    </row>
    <row r="86" spans="1:6" ht="9.9499999999999993" customHeight="1" x14ac:dyDescent="0.25">
      <c r="A86" s="61">
        <v>5592</v>
      </c>
      <c r="B86" s="307" t="s">
        <v>248</v>
      </c>
      <c r="C86" s="268">
        <v>0</v>
      </c>
      <c r="D86" s="268">
        <v>0</v>
      </c>
      <c r="F86"/>
    </row>
    <row r="87" spans="1:6" ht="9.9499999999999993" customHeight="1" x14ac:dyDescent="0.25">
      <c r="A87" s="61">
        <v>5593</v>
      </c>
      <c r="B87" s="307" t="s">
        <v>247</v>
      </c>
      <c r="C87" s="268">
        <v>0</v>
      </c>
      <c r="D87" s="268">
        <v>0</v>
      </c>
      <c r="F87"/>
    </row>
    <row r="88" spans="1:6" ht="9.9499999999999993" customHeight="1" x14ac:dyDescent="0.25">
      <c r="A88" s="61">
        <v>5594</v>
      </c>
      <c r="B88" s="307" t="s">
        <v>476</v>
      </c>
      <c r="C88" s="268">
        <v>0</v>
      </c>
      <c r="D88" s="268">
        <v>0</v>
      </c>
      <c r="F88"/>
    </row>
    <row r="89" spans="1:6" ht="9.9499999999999993" customHeight="1" x14ac:dyDescent="0.25">
      <c r="A89" s="61">
        <v>5595</v>
      </c>
      <c r="B89" s="307" t="s">
        <v>245</v>
      </c>
      <c r="C89" s="268">
        <v>0</v>
      </c>
      <c r="D89" s="268">
        <v>0</v>
      </c>
      <c r="F89"/>
    </row>
    <row r="90" spans="1:6" ht="9.9499999999999993" customHeight="1" x14ac:dyDescent="0.25">
      <c r="A90" s="61">
        <v>5596</v>
      </c>
      <c r="B90" s="307" t="s">
        <v>244</v>
      </c>
      <c r="C90" s="268">
        <v>0</v>
      </c>
      <c r="D90" s="268">
        <v>0</v>
      </c>
      <c r="F90"/>
    </row>
    <row r="91" spans="1:6" ht="9.9499999999999993" customHeight="1" x14ac:dyDescent="0.25">
      <c r="A91" s="61">
        <v>5597</v>
      </c>
      <c r="B91" s="307" t="s">
        <v>243</v>
      </c>
      <c r="C91" s="268">
        <v>0</v>
      </c>
      <c r="D91" s="268">
        <v>0</v>
      </c>
      <c r="F91"/>
    </row>
    <row r="92" spans="1:6" ht="9.9499999999999993" customHeight="1" x14ac:dyDescent="0.25">
      <c r="A92" s="61">
        <v>5599</v>
      </c>
      <c r="B92" s="307" t="s">
        <v>241</v>
      </c>
      <c r="C92" s="268">
        <v>148872.26999999999</v>
      </c>
      <c r="D92" s="268">
        <v>0</v>
      </c>
      <c r="F92"/>
    </row>
    <row r="93" spans="1:6" ht="9.9499999999999993" customHeight="1" x14ac:dyDescent="0.25">
      <c r="A93" s="64">
        <v>5600</v>
      </c>
      <c r="B93" s="66" t="s">
        <v>240</v>
      </c>
      <c r="C93" s="272">
        <v>0</v>
      </c>
      <c r="D93" s="272">
        <v>0</v>
      </c>
      <c r="F93"/>
    </row>
    <row r="94" spans="1:6" ht="9.9499999999999993" customHeight="1" x14ac:dyDescent="0.25">
      <c r="A94" s="64">
        <v>5610</v>
      </c>
      <c r="B94" s="66" t="s">
        <v>239</v>
      </c>
      <c r="C94" s="272">
        <v>0</v>
      </c>
      <c r="D94" s="272">
        <v>0</v>
      </c>
      <c r="F94"/>
    </row>
    <row r="95" spans="1:6" ht="9.9499999999999993" customHeight="1" x14ac:dyDescent="0.25">
      <c r="A95" s="61">
        <v>5611</v>
      </c>
      <c r="B95" s="307" t="s">
        <v>238</v>
      </c>
      <c r="C95" s="268">
        <v>0</v>
      </c>
      <c r="D95" s="268">
        <v>0</v>
      </c>
      <c r="F95"/>
    </row>
    <row r="96" spans="1:6" ht="9.9499999999999993" customHeight="1" x14ac:dyDescent="0.25">
      <c r="A96" s="64">
        <v>2110</v>
      </c>
      <c r="B96" s="67" t="s">
        <v>477</v>
      </c>
      <c r="C96" s="272">
        <f>+C97+C98+C99</f>
        <v>3496751.1700000004</v>
      </c>
      <c r="D96" s="272">
        <f>+D97+D98+D99</f>
        <v>418257.35</v>
      </c>
      <c r="F96"/>
    </row>
    <row r="97" spans="1:6" ht="9.9499999999999993" customHeight="1" x14ac:dyDescent="0.25">
      <c r="A97" s="61">
        <v>2111</v>
      </c>
      <c r="B97" s="307" t="s">
        <v>478</v>
      </c>
      <c r="C97" s="268">
        <v>3201636.99</v>
      </c>
      <c r="D97" s="268">
        <v>0</v>
      </c>
      <c r="F97"/>
    </row>
    <row r="98" spans="1:6" ht="9.9499999999999993" customHeight="1" x14ac:dyDescent="0.25">
      <c r="A98" s="61">
        <v>2112</v>
      </c>
      <c r="B98" s="307" t="s">
        <v>479</v>
      </c>
      <c r="C98" s="268">
        <v>76457.999999999971</v>
      </c>
      <c r="D98" s="268">
        <v>66127.34</v>
      </c>
      <c r="F98"/>
    </row>
    <row r="99" spans="1:6" ht="9.9499999999999993" customHeight="1" x14ac:dyDescent="0.25">
      <c r="A99" s="61">
        <v>2112</v>
      </c>
      <c r="B99" s="307" t="s">
        <v>480</v>
      </c>
      <c r="C99" s="268">
        <v>218656.18000000017</v>
      </c>
      <c r="D99" s="268">
        <v>352130.01</v>
      </c>
      <c r="F99"/>
    </row>
    <row r="100" spans="1:6" ht="9.9499999999999993" customHeight="1" x14ac:dyDescent="0.25">
      <c r="A100" s="61">
        <v>2115</v>
      </c>
      <c r="B100" s="307" t="s">
        <v>481</v>
      </c>
      <c r="C100" s="268">
        <v>0</v>
      </c>
      <c r="D100" s="268">
        <v>0</v>
      </c>
      <c r="F100"/>
    </row>
    <row r="101" spans="1:6" ht="9.9499999999999993" customHeight="1" x14ac:dyDescent="0.25">
      <c r="A101" s="61">
        <v>2114</v>
      </c>
      <c r="B101" s="307" t="s">
        <v>482</v>
      </c>
      <c r="C101" s="268">
        <v>0</v>
      </c>
      <c r="D101" s="268">
        <v>0</v>
      </c>
      <c r="F101"/>
    </row>
    <row r="102" spans="1:6" ht="9.9499999999999993" customHeight="1" x14ac:dyDescent="0.25">
      <c r="A102" s="61"/>
      <c r="B102" s="65" t="s">
        <v>483</v>
      </c>
      <c r="C102" s="272">
        <f>+C124</f>
        <v>17717597.219999999</v>
      </c>
      <c r="D102" s="272">
        <v>1633139.28</v>
      </c>
      <c r="F102"/>
    </row>
    <row r="103" spans="1:6" ht="9.9499999999999993" customHeight="1" x14ac:dyDescent="0.2">
      <c r="A103" s="64">
        <v>4300</v>
      </c>
      <c r="B103" s="133" t="s">
        <v>377</v>
      </c>
      <c r="C103" s="268">
        <v>0</v>
      </c>
      <c r="D103" s="268">
        <v>0</v>
      </c>
    </row>
    <row r="104" spans="1:6" ht="9.9499999999999993" customHeight="1" x14ac:dyDescent="0.2">
      <c r="A104" s="64">
        <v>4310</v>
      </c>
      <c r="B104" s="133" t="s">
        <v>376</v>
      </c>
      <c r="C104" s="272">
        <v>0</v>
      </c>
      <c r="D104" s="272">
        <v>0</v>
      </c>
    </row>
    <row r="105" spans="1:6" ht="9.9499999999999993" customHeight="1" x14ac:dyDescent="0.2">
      <c r="A105" s="61">
        <v>4311</v>
      </c>
      <c r="B105" s="121" t="s">
        <v>375</v>
      </c>
      <c r="C105" s="268">
        <v>0</v>
      </c>
      <c r="D105" s="268">
        <v>0</v>
      </c>
    </row>
    <row r="106" spans="1:6" ht="9.9499999999999993" customHeight="1" x14ac:dyDescent="0.2">
      <c r="A106" s="61">
        <v>4319</v>
      </c>
      <c r="B106" s="121" t="s">
        <v>374</v>
      </c>
      <c r="C106" s="268">
        <v>0</v>
      </c>
      <c r="D106" s="268">
        <v>0</v>
      </c>
    </row>
    <row r="107" spans="1:6" ht="9.9499999999999993" customHeight="1" x14ac:dyDescent="0.2">
      <c r="A107" s="64">
        <v>4320</v>
      </c>
      <c r="B107" s="133" t="s">
        <v>373</v>
      </c>
      <c r="C107" s="272">
        <v>0</v>
      </c>
      <c r="D107" s="272">
        <v>0</v>
      </c>
    </row>
    <row r="108" spans="1:6" ht="9.9499999999999993" customHeight="1" x14ac:dyDescent="0.2">
      <c r="A108" s="61">
        <v>4321</v>
      </c>
      <c r="B108" s="121" t="s">
        <v>372</v>
      </c>
      <c r="C108" s="268">
        <v>0</v>
      </c>
      <c r="D108" s="268">
        <v>0</v>
      </c>
    </row>
    <row r="109" spans="1:6" ht="9.9499999999999993" customHeight="1" x14ac:dyDescent="0.2">
      <c r="A109" s="61">
        <v>4322</v>
      </c>
      <c r="B109" s="121" t="s">
        <v>371</v>
      </c>
      <c r="C109" s="268">
        <v>0</v>
      </c>
      <c r="D109" s="268">
        <v>0</v>
      </c>
    </row>
    <row r="110" spans="1:6" ht="9.9499999999999993" customHeight="1" x14ac:dyDescent="0.2">
      <c r="A110" s="61">
        <v>4323</v>
      </c>
      <c r="B110" s="121" t="s">
        <v>370</v>
      </c>
      <c r="C110" s="268">
        <v>0</v>
      </c>
      <c r="D110" s="268">
        <v>0</v>
      </c>
    </row>
    <row r="111" spans="1:6" ht="9.9499999999999993" customHeight="1" x14ac:dyDescent="0.2">
      <c r="A111" s="61">
        <v>4324</v>
      </c>
      <c r="B111" s="121" t="s">
        <v>369</v>
      </c>
      <c r="C111" s="268">
        <v>0</v>
      </c>
      <c r="D111" s="268">
        <v>0</v>
      </c>
    </row>
    <row r="112" spans="1:6" ht="9.9499999999999993" customHeight="1" x14ac:dyDescent="0.2">
      <c r="A112" s="61">
        <v>4325</v>
      </c>
      <c r="B112" s="121" t="s">
        <v>368</v>
      </c>
      <c r="C112" s="268">
        <v>0</v>
      </c>
      <c r="D112" s="268">
        <v>0</v>
      </c>
    </row>
    <row r="113" spans="1:6" ht="9.9499999999999993" customHeight="1" x14ac:dyDescent="0.2">
      <c r="A113" s="64">
        <v>4330</v>
      </c>
      <c r="B113" s="133" t="s">
        <v>367</v>
      </c>
      <c r="C113" s="272">
        <v>0</v>
      </c>
      <c r="D113" s="272">
        <v>0</v>
      </c>
    </row>
    <row r="114" spans="1:6" ht="9.9499999999999993" customHeight="1" x14ac:dyDescent="0.2">
      <c r="A114" s="61">
        <v>4331</v>
      </c>
      <c r="B114" s="121" t="s">
        <v>367</v>
      </c>
      <c r="C114" s="268">
        <v>0</v>
      </c>
      <c r="D114" s="268">
        <v>0</v>
      </c>
    </row>
    <row r="115" spans="1:6" ht="9.9499999999999993" customHeight="1" x14ac:dyDescent="0.2">
      <c r="A115" s="64">
        <v>4340</v>
      </c>
      <c r="B115" s="133" t="s">
        <v>366</v>
      </c>
      <c r="C115" s="272">
        <v>0</v>
      </c>
      <c r="D115" s="272">
        <v>0</v>
      </c>
    </row>
    <row r="116" spans="1:6" ht="9.9499999999999993" customHeight="1" x14ac:dyDescent="0.2">
      <c r="A116" s="61">
        <v>4341</v>
      </c>
      <c r="B116" s="121" t="s">
        <v>366</v>
      </c>
      <c r="C116" s="268">
        <v>0</v>
      </c>
      <c r="D116" s="268">
        <v>0</v>
      </c>
    </row>
    <row r="117" spans="1:6" ht="9.9499999999999993" customHeight="1" x14ac:dyDescent="0.2">
      <c r="A117" s="64">
        <v>4390</v>
      </c>
      <c r="B117" s="133" t="s">
        <v>360</v>
      </c>
      <c r="C117" s="272">
        <v>0</v>
      </c>
      <c r="D117" s="272">
        <v>0</v>
      </c>
    </row>
    <row r="118" spans="1:6" ht="9.9499999999999993" customHeight="1" x14ac:dyDescent="0.2">
      <c r="A118" s="61">
        <v>4392</v>
      </c>
      <c r="B118" s="121" t="s">
        <v>365</v>
      </c>
      <c r="C118" s="268">
        <v>0</v>
      </c>
      <c r="D118" s="268">
        <v>0</v>
      </c>
    </row>
    <row r="119" spans="1:6" ht="9.9499999999999993" customHeight="1" x14ac:dyDescent="0.2">
      <c r="A119" s="61">
        <v>4393</v>
      </c>
      <c r="B119" s="121" t="s">
        <v>364</v>
      </c>
      <c r="C119" s="268">
        <v>0</v>
      </c>
      <c r="D119" s="268">
        <v>0</v>
      </c>
    </row>
    <row r="120" spans="1:6" ht="9.9499999999999993" customHeight="1" x14ac:dyDescent="0.2">
      <c r="A120" s="61">
        <v>4394</v>
      </c>
      <c r="B120" s="121" t="s">
        <v>363</v>
      </c>
      <c r="C120" s="268">
        <v>0</v>
      </c>
      <c r="D120" s="268">
        <v>0</v>
      </c>
    </row>
    <row r="121" spans="1:6" ht="9.9499999999999993" customHeight="1" x14ac:dyDescent="0.2">
      <c r="A121" s="61">
        <v>4395</v>
      </c>
      <c r="B121" s="121" t="s">
        <v>244</v>
      </c>
      <c r="C121" s="268">
        <v>0</v>
      </c>
      <c r="D121" s="268">
        <v>0</v>
      </c>
    </row>
    <row r="122" spans="1:6" ht="9.9499999999999993" customHeight="1" x14ac:dyDescent="0.2">
      <c r="A122" s="61">
        <v>4396</v>
      </c>
      <c r="B122" s="121" t="s">
        <v>362</v>
      </c>
      <c r="C122" s="268">
        <v>0</v>
      </c>
      <c r="D122" s="268">
        <v>0</v>
      </c>
    </row>
    <row r="123" spans="1:6" ht="9.9499999999999993" customHeight="1" x14ac:dyDescent="0.2">
      <c r="A123" s="61">
        <v>4397</v>
      </c>
      <c r="B123" s="121" t="s">
        <v>361</v>
      </c>
      <c r="C123" s="268">
        <v>0</v>
      </c>
      <c r="D123" s="268">
        <v>0</v>
      </c>
    </row>
    <row r="124" spans="1:6" ht="9.9499999999999993" customHeight="1" x14ac:dyDescent="0.2">
      <c r="A124" s="61">
        <v>4399</v>
      </c>
      <c r="B124" s="121" t="s">
        <v>360</v>
      </c>
      <c r="C124" s="268">
        <v>17717597.219999999</v>
      </c>
      <c r="D124" s="268">
        <v>0</v>
      </c>
    </row>
    <row r="125" spans="1:6" ht="9.9499999999999993" customHeight="1" x14ac:dyDescent="0.25">
      <c r="A125" s="64">
        <v>1120</v>
      </c>
      <c r="B125" s="67" t="s">
        <v>484</v>
      </c>
      <c r="C125" s="272">
        <v>0</v>
      </c>
      <c r="D125" s="272">
        <v>0</v>
      </c>
      <c r="F125"/>
    </row>
    <row r="126" spans="1:6" customFormat="1" ht="9.9499999999999993" customHeight="1" x14ac:dyDescent="0.25">
      <c r="A126" s="61">
        <v>1124</v>
      </c>
      <c r="B126" s="115" t="s">
        <v>485</v>
      </c>
      <c r="C126" s="268">
        <v>0</v>
      </c>
      <c r="D126" s="268">
        <v>0</v>
      </c>
    </row>
    <row r="127" spans="1:6" ht="9.9499999999999993" customHeight="1" x14ac:dyDescent="0.25">
      <c r="A127" s="61">
        <v>1124</v>
      </c>
      <c r="B127" s="115" t="s">
        <v>486</v>
      </c>
      <c r="C127" s="268">
        <v>0</v>
      </c>
      <c r="D127" s="268">
        <v>0</v>
      </c>
      <c r="F127"/>
    </row>
    <row r="128" spans="1:6" ht="9.9499999999999993" customHeight="1" x14ac:dyDescent="0.25">
      <c r="A128" s="61">
        <v>1124</v>
      </c>
      <c r="B128" s="115" t="s">
        <v>487</v>
      </c>
      <c r="C128" s="268">
        <v>0</v>
      </c>
      <c r="D128" s="268">
        <v>0</v>
      </c>
      <c r="F128"/>
    </row>
    <row r="129" spans="1:6" ht="9.9499999999999993" customHeight="1" x14ac:dyDescent="0.25">
      <c r="A129" s="61">
        <v>1124</v>
      </c>
      <c r="B129" s="115" t="s">
        <v>488</v>
      </c>
      <c r="C129" s="268">
        <v>0</v>
      </c>
      <c r="D129" s="268">
        <v>0</v>
      </c>
      <c r="F129"/>
    </row>
    <row r="130" spans="1:6" ht="9.9499999999999993" customHeight="1" x14ac:dyDescent="0.25">
      <c r="A130" s="61">
        <v>1124</v>
      </c>
      <c r="B130" s="115" t="s">
        <v>489</v>
      </c>
      <c r="C130" s="268">
        <v>0</v>
      </c>
      <c r="D130" s="268">
        <v>0</v>
      </c>
      <c r="F130"/>
    </row>
    <row r="131" spans="1:6" ht="9.9499999999999993" customHeight="1" x14ac:dyDescent="0.25">
      <c r="A131" s="61">
        <v>1124</v>
      </c>
      <c r="B131" s="115" t="s">
        <v>490</v>
      </c>
      <c r="C131" s="268">
        <v>0</v>
      </c>
      <c r="D131" s="268">
        <v>0</v>
      </c>
      <c r="F131"/>
    </row>
    <row r="132" spans="1:6" ht="9.9499999999999993" customHeight="1" x14ac:dyDescent="0.25">
      <c r="A132" s="61">
        <v>1122</v>
      </c>
      <c r="B132" s="115" t="s">
        <v>491</v>
      </c>
      <c r="C132" s="268">
        <v>0</v>
      </c>
      <c r="D132" s="268">
        <v>0</v>
      </c>
      <c r="F132"/>
    </row>
    <row r="133" spans="1:6" ht="9.9499999999999993" customHeight="1" x14ac:dyDescent="0.25">
      <c r="A133" s="61">
        <v>1122</v>
      </c>
      <c r="B133" s="115" t="s">
        <v>492</v>
      </c>
      <c r="C133" s="268">
        <v>0</v>
      </c>
      <c r="D133" s="268">
        <v>0</v>
      </c>
      <c r="F133"/>
    </row>
    <row r="134" spans="1:6" ht="9.9499999999999993" customHeight="1" x14ac:dyDescent="0.25">
      <c r="A134" s="61">
        <v>1122</v>
      </c>
      <c r="B134" s="115" t="s">
        <v>493</v>
      </c>
      <c r="C134" s="268">
        <v>0</v>
      </c>
      <c r="D134" s="268">
        <v>0</v>
      </c>
      <c r="F134"/>
    </row>
    <row r="135" spans="1:6" ht="9.9499999999999993" customHeight="1" x14ac:dyDescent="0.25">
      <c r="A135" s="61"/>
      <c r="B135" s="68" t="s">
        <v>494</v>
      </c>
      <c r="C135" s="272">
        <f>C47+C48-C102</f>
        <v>-6289883.6999999993</v>
      </c>
      <c r="D135" s="272">
        <f>D47+D48-D102</f>
        <v>-63160.909999999916</v>
      </c>
      <c r="F135"/>
    </row>
    <row r="136" spans="1:6" ht="9.9499999999999993" customHeight="1" x14ac:dyDescent="0.25">
      <c r="F136"/>
    </row>
    <row r="137" spans="1:6" ht="9.9499999999999993" customHeight="1" x14ac:dyDescent="0.25">
      <c r="B137" s="40" t="s">
        <v>237</v>
      </c>
      <c r="F137"/>
    </row>
    <row r="138" spans="1:6" ht="9.9499999999999993" customHeight="1" x14ac:dyDescent="0.25">
      <c r="F138"/>
    </row>
    <row r="139" spans="1:6" ht="9.9499999999999993" customHeight="1" x14ac:dyDescent="0.25">
      <c r="F139"/>
    </row>
    <row r="140" spans="1:6" ht="9.9499999999999993" customHeight="1" x14ac:dyDescent="0.25">
      <c r="F140"/>
    </row>
    <row r="141" spans="1:6" ht="9.9499999999999993" customHeight="1" x14ac:dyDescent="0.25">
      <c r="F141"/>
    </row>
    <row r="142" spans="1:6" ht="9.9499999999999993" customHeight="1" x14ac:dyDescent="0.25">
      <c r="F142"/>
    </row>
    <row r="143" spans="1:6" ht="9.9499999999999993" customHeight="1" x14ac:dyDescent="0.25">
      <c r="F143"/>
    </row>
    <row r="144" spans="1:6" ht="9.9499999999999993" customHeight="1" x14ac:dyDescent="0.25">
      <c r="F144"/>
    </row>
    <row r="145" spans="6:7" ht="9.9499999999999993" customHeight="1" x14ac:dyDescent="0.25">
      <c r="F145"/>
    </row>
    <row r="146" spans="6:7" ht="9.9499999999999993" customHeight="1" x14ac:dyDescent="0.25">
      <c r="F146"/>
    </row>
    <row r="147" spans="6:7" ht="15" x14ac:dyDescent="0.25">
      <c r="F147"/>
    </row>
    <row r="148" spans="6:7" ht="15" x14ac:dyDescent="0.25">
      <c r="F148"/>
    </row>
    <row r="149" spans="6:7" ht="15" x14ac:dyDescent="0.25">
      <c r="F149"/>
    </row>
    <row r="150" spans="6:7" ht="15" x14ac:dyDescent="0.25">
      <c r="F150"/>
    </row>
    <row r="151" spans="6:7" ht="15" x14ac:dyDescent="0.25">
      <c r="F151"/>
    </row>
    <row r="152" spans="6:7" ht="15" x14ac:dyDescent="0.25">
      <c r="F152"/>
      <c r="G152" s="69"/>
    </row>
    <row r="153" spans="6:7" ht="15" x14ac:dyDescent="0.25">
      <c r="F153"/>
    </row>
    <row r="154" spans="6:7" ht="15" x14ac:dyDescent="0.25">
      <c r="F154"/>
    </row>
    <row r="155" spans="6:7" ht="15" x14ac:dyDescent="0.25">
      <c r="F155"/>
    </row>
    <row r="156" spans="6:7" ht="15" x14ac:dyDescent="0.25">
      <c r="F156"/>
    </row>
    <row r="157" spans="6:7" ht="15" x14ac:dyDescent="0.25">
      <c r="F157"/>
    </row>
  </sheetData>
  <sheetProtection formatCells="0" formatColumns="0" formatRows="0" insertColumns="0" insertRows="0" insertHyperlinks="0" deleteColumns="0" deleteRows="0" sort="0" autoFilter="0" pivotTables="0"/>
  <mergeCells count="3">
    <mergeCell ref="A1:C1"/>
    <mergeCell ref="A2:C2"/>
    <mergeCell ref="A3:C3"/>
  </mergeCells>
  <dataValidations count="2">
    <dataValidation allowBlank="1" showInputMessage="1" showErrorMessage="1" prompt="Saldo al 31 de diciembre del año anterior que se presenta" sqref="D7 D46"/>
    <dataValidation allowBlank="1" showInputMessage="1" showErrorMessage="1" prompt="Importe final del periodo que corresponde la información financiera trimestral que se presenta." sqref="C7 C46"/>
  </dataValidations>
  <pageMargins left="0.7" right="0.7" top="0.75" bottom="0.75" header="0.3" footer="0.3"/>
  <pageSetup paperSize="9"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28515625" style="73" customWidth="1"/>
    <col min="2" max="2" width="63.140625" style="73" customWidth="1"/>
    <col min="3" max="3" width="17.7109375" style="73" customWidth="1"/>
    <col min="4" max="16384" width="11.42578125" style="73"/>
  </cols>
  <sheetData>
    <row r="1" spans="1:3" s="309" customFormat="1" ht="18" customHeight="1" x14ac:dyDescent="0.25">
      <c r="A1" s="382" t="s">
        <v>88</v>
      </c>
      <c r="B1" s="383"/>
      <c r="C1" s="384"/>
    </row>
    <row r="2" spans="1:3" s="309" customFormat="1" ht="18" customHeight="1" x14ac:dyDescent="0.25">
      <c r="A2" s="385" t="s">
        <v>495</v>
      </c>
      <c r="B2" s="386"/>
      <c r="C2" s="387"/>
    </row>
    <row r="3" spans="1:3" s="309" customFormat="1" ht="18" customHeight="1" x14ac:dyDescent="0.25">
      <c r="A3" s="385" t="s">
        <v>1963</v>
      </c>
      <c r="B3" s="386"/>
      <c r="C3" s="387"/>
    </row>
    <row r="4" spans="1:3" s="70" customFormat="1" x14ac:dyDescent="0.2">
      <c r="A4" s="388" t="s">
        <v>496</v>
      </c>
      <c r="B4" s="389"/>
      <c r="C4" s="390"/>
    </row>
    <row r="5" spans="1:3" x14ac:dyDescent="0.2">
      <c r="A5" s="71" t="s">
        <v>497</v>
      </c>
      <c r="B5" s="71"/>
      <c r="C5" s="280">
        <v>22841353.77</v>
      </c>
    </row>
    <row r="6" spans="1:3" x14ac:dyDescent="0.2">
      <c r="B6" s="74"/>
      <c r="C6" s="281"/>
    </row>
    <row r="7" spans="1:3" x14ac:dyDescent="0.2">
      <c r="A7" s="75" t="s">
        <v>498</v>
      </c>
      <c r="B7" s="75"/>
      <c r="C7" s="282">
        <f>SUM(C8:C13)</f>
        <v>0</v>
      </c>
    </row>
    <row r="8" spans="1:3" x14ac:dyDescent="0.2">
      <c r="A8" s="76" t="s">
        <v>499</v>
      </c>
      <c r="B8" s="77" t="s">
        <v>376</v>
      </c>
      <c r="C8" s="283">
        <v>0</v>
      </c>
    </row>
    <row r="9" spans="1:3" x14ac:dyDescent="0.2">
      <c r="A9" s="78" t="s">
        <v>500</v>
      </c>
      <c r="B9" s="79" t="s">
        <v>501</v>
      </c>
      <c r="C9" s="283">
        <v>0</v>
      </c>
    </row>
    <row r="10" spans="1:3" x14ac:dyDescent="0.2">
      <c r="A10" s="78" t="s">
        <v>502</v>
      </c>
      <c r="B10" s="79" t="s">
        <v>367</v>
      </c>
      <c r="C10" s="283">
        <v>0</v>
      </c>
    </row>
    <row r="11" spans="1:3" x14ac:dyDescent="0.2">
      <c r="A11" s="78" t="s">
        <v>503</v>
      </c>
      <c r="B11" s="79" t="s">
        <v>366</v>
      </c>
      <c r="C11" s="283">
        <v>0</v>
      </c>
    </row>
    <row r="12" spans="1:3" x14ac:dyDescent="0.2">
      <c r="A12" s="78" t="s">
        <v>504</v>
      </c>
      <c r="B12" s="79" t="s">
        <v>360</v>
      </c>
      <c r="C12" s="283">
        <v>0</v>
      </c>
    </row>
    <row r="13" spans="1:3" x14ac:dyDescent="0.2">
      <c r="A13" s="80" t="s">
        <v>505</v>
      </c>
      <c r="B13" s="81" t="s">
        <v>506</v>
      </c>
      <c r="C13" s="283">
        <v>0</v>
      </c>
    </row>
    <row r="14" spans="1:3" x14ac:dyDescent="0.2">
      <c r="B14" s="82"/>
      <c r="C14" s="284"/>
    </row>
    <row r="15" spans="1:3" x14ac:dyDescent="0.2">
      <c r="A15" s="75" t="s">
        <v>507</v>
      </c>
      <c r="B15" s="74"/>
      <c r="C15" s="282">
        <f>SUM(C16:C18)</f>
        <v>0</v>
      </c>
    </row>
    <row r="16" spans="1:3" x14ac:dyDescent="0.2">
      <c r="A16" s="83">
        <v>3.1</v>
      </c>
      <c r="B16" s="79" t="s">
        <v>508</v>
      </c>
      <c r="C16" s="283">
        <v>0</v>
      </c>
    </row>
    <row r="17" spans="1:3" x14ac:dyDescent="0.2">
      <c r="A17" s="84">
        <v>3.2</v>
      </c>
      <c r="B17" s="79" t="s">
        <v>509</v>
      </c>
      <c r="C17" s="283">
        <v>0</v>
      </c>
    </row>
    <row r="18" spans="1:3" x14ac:dyDescent="0.2">
      <c r="A18" s="84">
        <v>3.3</v>
      </c>
      <c r="B18" s="81" t="s">
        <v>510</v>
      </c>
      <c r="C18" s="285">
        <v>0</v>
      </c>
    </row>
    <row r="19" spans="1:3" x14ac:dyDescent="0.2">
      <c r="B19" s="85"/>
      <c r="C19" s="286"/>
    </row>
    <row r="20" spans="1:3" x14ac:dyDescent="0.2">
      <c r="A20" s="86" t="s">
        <v>511</v>
      </c>
      <c r="B20" s="86"/>
      <c r="C20" s="280">
        <f>C5+C7-C15</f>
        <v>22841353.77</v>
      </c>
    </row>
    <row r="22" spans="1:3" x14ac:dyDescent="0.2">
      <c r="B22" s="40" t="s">
        <v>237</v>
      </c>
    </row>
  </sheetData>
  <mergeCells count="4">
    <mergeCell ref="A1:C1"/>
    <mergeCell ref="A2:C2"/>
    <mergeCell ref="A3:C3"/>
    <mergeCell ref="A4:C4"/>
  </mergeCells>
  <pageMargins left="0.7" right="0.7" top="0.75" bottom="0.75" header="0.3" footer="0.3"/>
  <pageSetup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7109375" style="73" customWidth="1"/>
    <col min="2" max="2" width="62.140625" style="73" customWidth="1"/>
    <col min="3" max="3" width="17.7109375" style="73" customWidth="1"/>
    <col min="4" max="16384" width="11.42578125" style="73"/>
  </cols>
  <sheetData>
    <row r="1" spans="1:3" s="310" customFormat="1" ht="18.95" customHeight="1" x14ac:dyDescent="0.25">
      <c r="A1" s="391" t="s">
        <v>88</v>
      </c>
      <c r="B1" s="392"/>
      <c r="C1" s="393"/>
    </row>
    <row r="2" spans="1:3" s="310" customFormat="1" ht="18.95" customHeight="1" x14ac:dyDescent="0.25">
      <c r="A2" s="394" t="s">
        <v>549</v>
      </c>
      <c r="B2" s="401"/>
      <c r="C2" s="396"/>
    </row>
    <row r="3" spans="1:3" s="310" customFormat="1" ht="18.95" customHeight="1" x14ac:dyDescent="0.25">
      <c r="A3" s="394" t="s">
        <v>1963</v>
      </c>
      <c r="B3" s="401"/>
      <c r="C3" s="396"/>
    </row>
    <row r="4" spans="1:3" x14ac:dyDescent="0.2">
      <c r="A4" s="388" t="s">
        <v>496</v>
      </c>
      <c r="B4" s="389"/>
      <c r="C4" s="390"/>
    </row>
    <row r="5" spans="1:3" x14ac:dyDescent="0.2">
      <c r="A5" s="101" t="s">
        <v>548</v>
      </c>
      <c r="B5" s="71"/>
      <c r="C5" s="291">
        <v>15059263.689999999</v>
      </c>
    </row>
    <row r="6" spans="1:3" x14ac:dyDescent="0.2">
      <c r="A6" s="90"/>
      <c r="B6" s="74"/>
      <c r="C6" s="281"/>
    </row>
    <row r="7" spans="1:3" x14ac:dyDescent="0.2">
      <c r="A7" s="75" t="s">
        <v>547</v>
      </c>
      <c r="B7" s="100"/>
      <c r="C7" s="282">
        <f>SUM(C8:C28)</f>
        <v>0</v>
      </c>
    </row>
    <row r="8" spans="1:3" x14ac:dyDescent="0.2">
      <c r="A8" s="99">
        <v>2.1</v>
      </c>
      <c r="B8" s="91" t="s">
        <v>345</v>
      </c>
      <c r="C8" s="292">
        <v>0</v>
      </c>
    </row>
    <row r="9" spans="1:3" x14ac:dyDescent="0.2">
      <c r="A9" s="99">
        <v>2.2000000000000002</v>
      </c>
      <c r="B9" s="91" t="s">
        <v>348</v>
      </c>
      <c r="C9" s="292">
        <v>0</v>
      </c>
    </row>
    <row r="10" spans="1:3" x14ac:dyDescent="0.2">
      <c r="A10" s="92">
        <v>2.2999999999999998</v>
      </c>
      <c r="B10" s="93" t="s">
        <v>163</v>
      </c>
      <c r="C10" s="292">
        <v>0</v>
      </c>
    </row>
    <row r="11" spans="1:3" x14ac:dyDescent="0.2">
      <c r="A11" s="92">
        <v>2.4</v>
      </c>
      <c r="B11" s="93" t="s">
        <v>164</v>
      </c>
      <c r="C11" s="292">
        <v>0</v>
      </c>
    </row>
    <row r="12" spans="1:3" x14ac:dyDescent="0.2">
      <c r="A12" s="92">
        <v>2.5</v>
      </c>
      <c r="B12" s="93" t="s">
        <v>165</v>
      </c>
      <c r="C12" s="292">
        <v>0</v>
      </c>
    </row>
    <row r="13" spans="1:3" x14ac:dyDescent="0.2">
      <c r="A13" s="92">
        <v>2.6</v>
      </c>
      <c r="B13" s="93" t="s">
        <v>166</v>
      </c>
      <c r="C13" s="292">
        <v>0</v>
      </c>
    </row>
    <row r="14" spans="1:3" x14ac:dyDescent="0.2">
      <c r="A14" s="92">
        <v>2.7</v>
      </c>
      <c r="B14" s="93" t="s">
        <v>167</v>
      </c>
      <c r="C14" s="292">
        <v>0</v>
      </c>
    </row>
    <row r="15" spans="1:3" x14ac:dyDescent="0.2">
      <c r="A15" s="92">
        <v>2.8</v>
      </c>
      <c r="B15" s="93" t="s">
        <v>168</v>
      </c>
      <c r="C15" s="292">
        <v>0</v>
      </c>
    </row>
    <row r="16" spans="1:3" x14ac:dyDescent="0.2">
      <c r="A16" s="92">
        <v>2.9</v>
      </c>
      <c r="B16" s="93" t="s">
        <v>170</v>
      </c>
      <c r="C16" s="292">
        <v>0</v>
      </c>
    </row>
    <row r="17" spans="1:3" x14ac:dyDescent="0.2">
      <c r="A17" s="92" t="s">
        <v>546</v>
      </c>
      <c r="B17" s="93" t="s">
        <v>545</v>
      </c>
      <c r="C17" s="292">
        <v>0</v>
      </c>
    </row>
    <row r="18" spans="1:3" x14ac:dyDescent="0.2">
      <c r="A18" s="92" t="s">
        <v>544</v>
      </c>
      <c r="B18" s="93" t="s">
        <v>174</v>
      </c>
      <c r="C18" s="292">
        <v>0</v>
      </c>
    </row>
    <row r="19" spans="1:3" x14ac:dyDescent="0.2">
      <c r="A19" s="92" t="s">
        <v>543</v>
      </c>
      <c r="B19" s="93" t="s">
        <v>542</v>
      </c>
      <c r="C19" s="292">
        <v>0</v>
      </c>
    </row>
    <row r="20" spans="1:3" x14ac:dyDescent="0.2">
      <c r="A20" s="92" t="s">
        <v>541</v>
      </c>
      <c r="B20" s="93" t="s">
        <v>540</v>
      </c>
      <c r="C20" s="292">
        <v>0</v>
      </c>
    </row>
    <row r="21" spans="1:3" x14ac:dyDescent="0.2">
      <c r="A21" s="92" t="s">
        <v>539</v>
      </c>
      <c r="B21" s="93" t="s">
        <v>538</v>
      </c>
      <c r="C21" s="292">
        <v>0</v>
      </c>
    </row>
    <row r="22" spans="1:3" x14ac:dyDescent="0.2">
      <c r="A22" s="92" t="s">
        <v>537</v>
      </c>
      <c r="B22" s="93" t="s">
        <v>536</v>
      </c>
      <c r="C22" s="292">
        <v>0</v>
      </c>
    </row>
    <row r="23" spans="1:3" x14ac:dyDescent="0.2">
      <c r="A23" s="92" t="s">
        <v>535</v>
      </c>
      <c r="B23" s="93" t="s">
        <v>534</v>
      </c>
      <c r="C23" s="292">
        <v>0</v>
      </c>
    </row>
    <row r="24" spans="1:3" x14ac:dyDescent="0.2">
      <c r="A24" s="92" t="s">
        <v>533</v>
      </c>
      <c r="B24" s="93" t="s">
        <v>532</v>
      </c>
      <c r="C24" s="292">
        <v>0</v>
      </c>
    </row>
    <row r="25" spans="1:3" x14ac:dyDescent="0.2">
      <c r="A25" s="92" t="s">
        <v>531</v>
      </c>
      <c r="B25" s="93" t="s">
        <v>530</v>
      </c>
      <c r="C25" s="292">
        <v>0</v>
      </c>
    </row>
    <row r="26" spans="1:3" x14ac:dyDescent="0.2">
      <c r="A26" s="92" t="s">
        <v>529</v>
      </c>
      <c r="B26" s="93" t="s">
        <v>528</v>
      </c>
      <c r="C26" s="292">
        <v>0</v>
      </c>
    </row>
    <row r="27" spans="1:3" x14ac:dyDescent="0.2">
      <c r="A27" s="92" t="s">
        <v>527</v>
      </c>
      <c r="B27" s="93" t="s">
        <v>526</v>
      </c>
      <c r="C27" s="292">
        <v>0</v>
      </c>
    </row>
    <row r="28" spans="1:3" x14ac:dyDescent="0.2">
      <c r="A28" s="92" t="s">
        <v>525</v>
      </c>
      <c r="B28" s="91" t="s">
        <v>524</v>
      </c>
      <c r="C28" s="292">
        <v>0</v>
      </c>
    </row>
    <row r="29" spans="1:3" x14ac:dyDescent="0.2">
      <c r="A29" s="98"/>
      <c r="B29" s="97"/>
      <c r="C29" s="293"/>
    </row>
    <row r="30" spans="1:3" x14ac:dyDescent="0.2">
      <c r="A30" s="95" t="s">
        <v>523</v>
      </c>
      <c r="B30" s="94"/>
      <c r="C30" s="294">
        <f>+C31</f>
        <v>256958.95</v>
      </c>
    </row>
    <row r="31" spans="1:3" x14ac:dyDescent="0.2">
      <c r="A31" s="92" t="s">
        <v>522</v>
      </c>
      <c r="B31" s="93" t="s">
        <v>270</v>
      </c>
      <c r="C31" s="292">
        <v>256958.95</v>
      </c>
    </row>
    <row r="32" spans="1:3" x14ac:dyDescent="0.2">
      <c r="A32" s="92" t="s">
        <v>521</v>
      </c>
      <c r="B32" s="93" t="s">
        <v>261</v>
      </c>
      <c r="C32" s="292">
        <v>0</v>
      </c>
    </row>
    <row r="33" spans="1:3" x14ac:dyDescent="0.2">
      <c r="A33" s="92" t="s">
        <v>520</v>
      </c>
      <c r="B33" s="93" t="s">
        <v>258</v>
      </c>
      <c r="C33" s="292">
        <v>0</v>
      </c>
    </row>
    <row r="34" spans="1:3" x14ac:dyDescent="0.2">
      <c r="A34" s="92" t="s">
        <v>519</v>
      </c>
      <c r="B34" s="93" t="s">
        <v>518</v>
      </c>
      <c r="C34" s="292">
        <v>0</v>
      </c>
    </row>
    <row r="35" spans="1:3" x14ac:dyDescent="0.2">
      <c r="A35" s="92" t="s">
        <v>517</v>
      </c>
      <c r="B35" s="93" t="s">
        <v>516</v>
      </c>
      <c r="C35" s="292">
        <v>0</v>
      </c>
    </row>
    <row r="36" spans="1:3" x14ac:dyDescent="0.2">
      <c r="A36" s="92" t="s">
        <v>515</v>
      </c>
      <c r="B36" s="93" t="s">
        <v>250</v>
      </c>
      <c r="C36" s="292">
        <v>0</v>
      </c>
    </row>
    <row r="37" spans="1:3" x14ac:dyDescent="0.2">
      <c r="A37" s="92" t="s">
        <v>514</v>
      </c>
      <c r="B37" s="91" t="s">
        <v>513</v>
      </c>
      <c r="C37" s="295">
        <v>0</v>
      </c>
    </row>
    <row r="38" spans="1:3" x14ac:dyDescent="0.2">
      <c r="A38" s="90"/>
      <c r="B38" s="89"/>
      <c r="C38" s="296"/>
    </row>
    <row r="39" spans="1:3" x14ac:dyDescent="0.2">
      <c r="A39" s="87" t="s">
        <v>512</v>
      </c>
      <c r="B39" s="71"/>
      <c r="C39" s="280">
        <f>C5-C7+C30</f>
        <v>15316222.639999999</v>
      </c>
    </row>
    <row r="41" spans="1:3" x14ac:dyDescent="0.2">
      <c r="B41" s="40" t="s">
        <v>237</v>
      </c>
    </row>
  </sheetData>
  <mergeCells count="4">
    <mergeCell ref="A1:C1"/>
    <mergeCell ref="A2:C2"/>
    <mergeCell ref="A3:C3"/>
    <mergeCell ref="A4:C4"/>
  </mergeCells>
  <pageMargins left="0.7" right="0.7" top="0.75" bottom="0.75" header="0.3" footer="0.3"/>
  <pageSetup paperSize="9"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view="pageBreakPreview" zoomScale="85" zoomScaleNormal="100" zoomScaleSheetLayoutView="85" workbookViewId="0">
      <selection activeCell="A4" sqref="A4"/>
    </sheetView>
  </sheetViews>
  <sheetFormatPr baseColWidth="10" defaultColWidth="9.140625" defaultRowHeight="11.25" x14ac:dyDescent="0.2"/>
  <cols>
    <col min="1" max="1" width="12.7109375" style="307" customWidth="1"/>
    <col min="2" max="2" width="28" style="307" customWidth="1"/>
    <col min="3" max="3" width="6.5703125" style="307" customWidth="1"/>
    <col min="4" max="7" width="15.7109375" style="307" customWidth="1"/>
    <col min="8" max="8" width="11.7109375" style="307" customWidth="1"/>
    <col min="9" max="9" width="13.42578125" style="307" customWidth="1"/>
    <col min="10" max="10" width="13.140625" style="307" customWidth="1"/>
    <col min="11" max="16384" width="9.140625" style="307"/>
  </cols>
  <sheetData>
    <row r="1" spans="1:10" ht="18.95" customHeight="1" x14ac:dyDescent="0.2">
      <c r="A1" s="381" t="s">
        <v>88</v>
      </c>
      <c r="B1" s="400"/>
      <c r="C1" s="400"/>
      <c r="D1" s="400"/>
      <c r="E1" s="400"/>
      <c r="F1" s="400"/>
      <c r="G1" s="56" t="s">
        <v>95</v>
      </c>
      <c r="H1" s="57">
        <v>2022</v>
      </c>
    </row>
    <row r="2" spans="1:10" ht="18.95" customHeight="1" x14ac:dyDescent="0.2">
      <c r="A2" s="381" t="s">
        <v>598</v>
      </c>
      <c r="B2" s="400"/>
      <c r="C2" s="400"/>
      <c r="D2" s="400"/>
      <c r="E2" s="400"/>
      <c r="F2" s="400"/>
      <c r="G2" s="56" t="s">
        <v>97</v>
      </c>
      <c r="H2" s="57" t="s">
        <v>617</v>
      </c>
    </row>
    <row r="3" spans="1:10" ht="18.95" customHeight="1" x14ac:dyDescent="0.2">
      <c r="A3" s="381" t="s">
        <v>1963</v>
      </c>
      <c r="B3" s="400"/>
      <c r="C3" s="400"/>
      <c r="D3" s="400"/>
      <c r="E3" s="400"/>
      <c r="F3" s="400"/>
      <c r="G3" s="56" t="s">
        <v>98</v>
      </c>
      <c r="H3" s="57">
        <v>4</v>
      </c>
    </row>
    <row r="4" spans="1:10" x14ac:dyDescent="0.2">
      <c r="A4" s="58" t="s">
        <v>99</v>
      </c>
      <c r="B4" s="59"/>
      <c r="C4" s="59"/>
      <c r="D4" s="59"/>
      <c r="E4" s="59"/>
      <c r="F4" s="59"/>
      <c r="G4" s="59"/>
      <c r="H4" s="59"/>
    </row>
    <row r="7" spans="1:10" ht="24.95" customHeight="1" x14ac:dyDescent="0.2">
      <c r="A7" s="104" t="s">
        <v>101</v>
      </c>
      <c r="B7" s="104" t="s">
        <v>597</v>
      </c>
      <c r="C7" s="103" t="s">
        <v>596</v>
      </c>
      <c r="D7" s="103" t="s">
        <v>595</v>
      </c>
      <c r="E7" s="103" t="s">
        <v>594</v>
      </c>
      <c r="F7" s="103" t="s">
        <v>593</v>
      </c>
      <c r="G7" s="103" t="s">
        <v>588</v>
      </c>
      <c r="H7" s="103" t="s">
        <v>592</v>
      </c>
      <c r="I7" s="103" t="s">
        <v>591</v>
      </c>
      <c r="J7" s="103" t="s">
        <v>590</v>
      </c>
    </row>
    <row r="8" spans="1:10" s="66" customFormat="1" x14ac:dyDescent="0.2">
      <c r="A8" s="64">
        <v>7000</v>
      </c>
      <c r="B8" s="66" t="s">
        <v>589</v>
      </c>
    </row>
    <row r="9" spans="1:10" x14ac:dyDescent="0.2">
      <c r="A9" s="307">
        <v>7110</v>
      </c>
      <c r="B9" s="307" t="s">
        <v>588</v>
      </c>
      <c r="C9" s="62">
        <v>0</v>
      </c>
      <c r="D9" s="268">
        <v>0</v>
      </c>
      <c r="E9" s="268">
        <v>0</v>
      </c>
      <c r="F9" s="268">
        <v>0</v>
      </c>
    </row>
    <row r="10" spans="1:10" hidden="1" x14ac:dyDescent="0.2">
      <c r="A10" s="307">
        <v>7120</v>
      </c>
      <c r="B10" s="307" t="s">
        <v>587</v>
      </c>
      <c r="C10" s="62">
        <v>0</v>
      </c>
      <c r="D10" s="268">
        <v>0</v>
      </c>
      <c r="E10" s="268">
        <v>0</v>
      </c>
      <c r="F10" s="268">
        <v>0</v>
      </c>
    </row>
    <row r="11" spans="1:10" hidden="1" x14ac:dyDescent="0.2">
      <c r="A11" s="307">
        <v>7130</v>
      </c>
      <c r="B11" s="307" t="s">
        <v>586</v>
      </c>
      <c r="C11" s="62">
        <v>0</v>
      </c>
      <c r="D11" s="268">
        <v>0</v>
      </c>
      <c r="E11" s="268">
        <v>0</v>
      </c>
      <c r="F11" s="268">
        <v>0</v>
      </c>
    </row>
    <row r="12" spans="1:10" hidden="1" x14ac:dyDescent="0.2">
      <c r="A12" s="307">
        <v>7140</v>
      </c>
      <c r="B12" s="307" t="s">
        <v>585</v>
      </c>
      <c r="C12" s="62">
        <v>0</v>
      </c>
      <c r="D12" s="268">
        <v>0</v>
      </c>
      <c r="E12" s="268">
        <v>0</v>
      </c>
      <c r="F12" s="268">
        <v>0</v>
      </c>
    </row>
    <row r="13" spans="1:10" hidden="1" x14ac:dyDescent="0.2">
      <c r="A13" s="307">
        <v>7150</v>
      </c>
      <c r="B13" s="307" t="s">
        <v>584</v>
      </c>
      <c r="C13" s="62">
        <v>0</v>
      </c>
      <c r="D13" s="268">
        <v>0</v>
      </c>
      <c r="E13" s="268">
        <v>0</v>
      </c>
      <c r="F13" s="268">
        <v>0</v>
      </c>
    </row>
    <row r="14" spans="1:10" hidden="1" x14ac:dyDescent="0.2">
      <c r="A14" s="307">
        <v>7160</v>
      </c>
      <c r="B14" s="307" t="s">
        <v>583</v>
      </c>
      <c r="C14" s="62">
        <v>0</v>
      </c>
      <c r="D14" s="268">
        <v>0</v>
      </c>
      <c r="E14" s="268">
        <v>0</v>
      </c>
      <c r="F14" s="268">
        <v>0</v>
      </c>
    </row>
    <row r="15" spans="1:10" hidden="1" x14ac:dyDescent="0.2">
      <c r="A15" s="307">
        <v>7210</v>
      </c>
      <c r="B15" s="307" t="s">
        <v>582</v>
      </c>
      <c r="C15" s="62">
        <v>0</v>
      </c>
      <c r="D15" s="268">
        <v>0</v>
      </c>
      <c r="E15" s="268">
        <v>0</v>
      </c>
      <c r="F15" s="268">
        <v>0</v>
      </c>
    </row>
    <row r="16" spans="1:10" hidden="1" x14ac:dyDescent="0.2">
      <c r="A16" s="307">
        <v>7220</v>
      </c>
      <c r="B16" s="307" t="s">
        <v>581</v>
      </c>
      <c r="C16" s="62">
        <v>0</v>
      </c>
      <c r="D16" s="268">
        <v>0</v>
      </c>
      <c r="E16" s="268">
        <v>0</v>
      </c>
      <c r="F16" s="268">
        <v>0</v>
      </c>
    </row>
    <row r="17" spans="1:6" hidden="1" x14ac:dyDescent="0.2">
      <c r="A17" s="307">
        <v>7230</v>
      </c>
      <c r="B17" s="307" t="s">
        <v>580</v>
      </c>
      <c r="C17" s="62">
        <v>0</v>
      </c>
      <c r="D17" s="268">
        <v>0</v>
      </c>
      <c r="E17" s="268">
        <v>0</v>
      </c>
      <c r="F17" s="268">
        <v>0</v>
      </c>
    </row>
    <row r="18" spans="1:6" hidden="1" x14ac:dyDescent="0.2">
      <c r="A18" s="307">
        <v>7240</v>
      </c>
      <c r="B18" s="307" t="s">
        <v>579</v>
      </c>
      <c r="C18" s="62">
        <v>0</v>
      </c>
      <c r="D18" s="268">
        <v>0</v>
      </c>
      <c r="E18" s="268">
        <v>0</v>
      </c>
      <c r="F18" s="268">
        <v>0</v>
      </c>
    </row>
    <row r="19" spans="1:6" hidden="1" x14ac:dyDescent="0.2">
      <c r="A19" s="307">
        <v>7250</v>
      </c>
      <c r="B19" s="307" t="s">
        <v>578</v>
      </c>
      <c r="C19" s="62">
        <v>0</v>
      </c>
      <c r="D19" s="268">
        <v>0</v>
      </c>
      <c r="E19" s="268">
        <v>0</v>
      </c>
      <c r="F19" s="268">
        <v>0</v>
      </c>
    </row>
    <row r="20" spans="1:6" hidden="1" x14ac:dyDescent="0.2">
      <c r="A20" s="307">
        <v>7260</v>
      </c>
      <c r="B20" s="307" t="s">
        <v>577</v>
      </c>
      <c r="C20" s="62">
        <v>0</v>
      </c>
      <c r="D20" s="268">
        <v>0</v>
      </c>
      <c r="E20" s="268">
        <v>0</v>
      </c>
      <c r="F20" s="268">
        <v>0</v>
      </c>
    </row>
    <row r="21" spans="1:6" hidden="1" x14ac:dyDescent="0.2">
      <c r="A21" s="307">
        <v>7310</v>
      </c>
      <c r="B21" s="307" t="s">
        <v>576</v>
      </c>
      <c r="C21" s="62">
        <v>0</v>
      </c>
      <c r="D21" s="268">
        <v>0</v>
      </c>
      <c r="E21" s="268">
        <v>0</v>
      </c>
      <c r="F21" s="268">
        <v>0</v>
      </c>
    </row>
    <row r="22" spans="1:6" hidden="1" x14ac:dyDescent="0.2">
      <c r="A22" s="307">
        <v>7320</v>
      </c>
      <c r="B22" s="307" t="s">
        <v>575</v>
      </c>
      <c r="C22" s="62">
        <v>0</v>
      </c>
      <c r="D22" s="268">
        <v>0</v>
      </c>
      <c r="E22" s="268">
        <v>0</v>
      </c>
      <c r="F22" s="268">
        <v>0</v>
      </c>
    </row>
    <row r="23" spans="1:6" hidden="1" x14ac:dyDescent="0.2">
      <c r="A23" s="307">
        <v>7330</v>
      </c>
      <c r="B23" s="307" t="s">
        <v>574</v>
      </c>
      <c r="C23" s="62">
        <v>0</v>
      </c>
      <c r="D23" s="268">
        <v>0</v>
      </c>
      <c r="E23" s="268">
        <v>0</v>
      </c>
      <c r="F23" s="268">
        <v>0</v>
      </c>
    </row>
    <row r="24" spans="1:6" hidden="1" x14ac:dyDescent="0.2">
      <c r="A24" s="307">
        <v>7340</v>
      </c>
      <c r="B24" s="307" t="s">
        <v>573</v>
      </c>
      <c r="C24" s="62">
        <v>0</v>
      </c>
      <c r="D24" s="268">
        <v>0</v>
      </c>
      <c r="E24" s="268">
        <v>0</v>
      </c>
      <c r="F24" s="268">
        <v>0</v>
      </c>
    </row>
    <row r="25" spans="1:6" hidden="1" x14ac:dyDescent="0.2">
      <c r="A25" s="307">
        <v>7350</v>
      </c>
      <c r="B25" s="307" t="s">
        <v>572</v>
      </c>
      <c r="C25" s="62">
        <v>0</v>
      </c>
      <c r="D25" s="268">
        <v>0</v>
      </c>
      <c r="E25" s="268">
        <v>0</v>
      </c>
      <c r="F25" s="268">
        <v>0</v>
      </c>
    </row>
    <row r="26" spans="1:6" hidden="1" x14ac:dyDescent="0.2">
      <c r="A26" s="307">
        <v>7360</v>
      </c>
      <c r="B26" s="307" t="s">
        <v>571</v>
      </c>
      <c r="C26" s="62">
        <v>0</v>
      </c>
      <c r="D26" s="268">
        <v>0</v>
      </c>
      <c r="E26" s="268">
        <v>0</v>
      </c>
      <c r="F26" s="268">
        <v>0</v>
      </c>
    </row>
    <row r="27" spans="1:6" hidden="1" x14ac:dyDescent="0.2">
      <c r="A27" s="307">
        <v>7410</v>
      </c>
      <c r="B27" s="307" t="s">
        <v>1241</v>
      </c>
      <c r="C27" s="62">
        <v>0</v>
      </c>
      <c r="D27" s="268">
        <v>0</v>
      </c>
      <c r="E27" s="268">
        <v>0</v>
      </c>
      <c r="F27" s="268">
        <v>0</v>
      </c>
    </row>
    <row r="28" spans="1:6" hidden="1" x14ac:dyDescent="0.2">
      <c r="A28" s="307">
        <v>7420</v>
      </c>
      <c r="B28" s="307" t="s">
        <v>569</v>
      </c>
      <c r="C28" s="62">
        <v>0</v>
      </c>
      <c r="D28" s="268">
        <v>0</v>
      </c>
      <c r="E28" s="268">
        <v>0</v>
      </c>
      <c r="F28" s="268">
        <v>0</v>
      </c>
    </row>
    <row r="29" spans="1:6" hidden="1" x14ac:dyDescent="0.2">
      <c r="A29" s="307">
        <v>7510</v>
      </c>
      <c r="B29" s="307" t="s">
        <v>568</v>
      </c>
      <c r="C29" s="62">
        <v>0</v>
      </c>
      <c r="D29" s="268">
        <v>0</v>
      </c>
      <c r="E29" s="268">
        <v>0</v>
      </c>
      <c r="F29" s="268">
        <v>0</v>
      </c>
    </row>
    <row r="30" spans="1:6" hidden="1" x14ac:dyDescent="0.2">
      <c r="A30" s="307">
        <v>7520</v>
      </c>
      <c r="B30" s="307" t="s">
        <v>567</v>
      </c>
      <c r="C30" s="62">
        <v>0</v>
      </c>
      <c r="D30" s="268">
        <v>0</v>
      </c>
      <c r="E30" s="268">
        <v>0</v>
      </c>
      <c r="F30" s="268">
        <v>0</v>
      </c>
    </row>
    <row r="31" spans="1:6" hidden="1" x14ac:dyDescent="0.2">
      <c r="A31" s="307">
        <v>7610</v>
      </c>
      <c r="B31" s="307" t="s">
        <v>566</v>
      </c>
      <c r="C31" s="62">
        <v>0</v>
      </c>
      <c r="D31" s="268">
        <v>0</v>
      </c>
      <c r="E31" s="268">
        <v>0</v>
      </c>
      <c r="F31" s="268">
        <v>0</v>
      </c>
    </row>
    <row r="32" spans="1:6" hidden="1" x14ac:dyDescent="0.2">
      <c r="A32" s="307">
        <v>7620</v>
      </c>
      <c r="B32" s="307" t="s">
        <v>565</v>
      </c>
      <c r="C32" s="62">
        <v>0</v>
      </c>
      <c r="D32" s="268">
        <v>0</v>
      </c>
      <c r="E32" s="268">
        <v>0</v>
      </c>
      <c r="F32" s="268">
        <v>0</v>
      </c>
    </row>
    <row r="33" spans="1:6" hidden="1" x14ac:dyDescent="0.2">
      <c r="A33" s="307">
        <v>7630</v>
      </c>
      <c r="B33" s="307" t="s">
        <v>564</v>
      </c>
      <c r="C33" s="62">
        <v>0</v>
      </c>
      <c r="D33" s="268">
        <v>0</v>
      </c>
      <c r="E33" s="268">
        <v>0</v>
      </c>
      <c r="F33" s="268">
        <v>0</v>
      </c>
    </row>
    <row r="34" spans="1:6" x14ac:dyDescent="0.2">
      <c r="A34" s="307">
        <v>7640</v>
      </c>
      <c r="B34" s="307" t="s">
        <v>563</v>
      </c>
      <c r="C34" s="62">
        <v>0</v>
      </c>
      <c r="D34" s="268">
        <v>0</v>
      </c>
      <c r="E34" s="268">
        <v>0</v>
      </c>
      <c r="F34" s="268">
        <v>0</v>
      </c>
    </row>
    <row r="35" spans="1:6" s="66" customFormat="1" x14ac:dyDescent="0.2">
      <c r="A35" s="64">
        <v>8000</v>
      </c>
      <c r="B35" s="66" t="s">
        <v>562</v>
      </c>
      <c r="D35" s="272"/>
      <c r="E35" s="272"/>
      <c r="F35" s="272"/>
    </row>
    <row r="36" spans="1:6" x14ac:dyDescent="0.2">
      <c r="A36" s="307">
        <v>8110</v>
      </c>
      <c r="B36" s="307" t="s">
        <v>561</v>
      </c>
      <c r="C36" s="62">
        <v>0</v>
      </c>
      <c r="D36" s="268">
        <v>15186082</v>
      </c>
      <c r="E36" s="268">
        <v>0</v>
      </c>
      <c r="F36" s="268">
        <v>15186082</v>
      </c>
    </row>
    <row r="37" spans="1:6" x14ac:dyDescent="0.2">
      <c r="A37" s="307">
        <v>8120</v>
      </c>
      <c r="B37" s="307" t="s">
        <v>560</v>
      </c>
      <c r="C37" s="62">
        <v>0</v>
      </c>
      <c r="D37" s="268">
        <v>22841353.77</v>
      </c>
      <c r="E37" s="268">
        <v>18082062.260000002</v>
      </c>
      <c r="F37" s="268">
        <v>4759291.51</v>
      </c>
    </row>
    <row r="38" spans="1:6" x14ac:dyDescent="0.2">
      <c r="A38" s="307">
        <v>8130</v>
      </c>
      <c r="B38" s="307" t="s">
        <v>559</v>
      </c>
      <c r="C38" s="62">
        <v>0</v>
      </c>
      <c r="D38" s="268">
        <v>2895980.26</v>
      </c>
      <c r="E38" s="268">
        <v>0</v>
      </c>
      <c r="F38" s="268">
        <v>2895980.26</v>
      </c>
    </row>
    <row r="39" spans="1:6" x14ac:dyDescent="0.2">
      <c r="A39" s="307">
        <v>8140</v>
      </c>
      <c r="B39" s="307" t="s">
        <v>558</v>
      </c>
      <c r="C39" s="62">
        <v>0</v>
      </c>
      <c r="D39" s="268">
        <v>22841353.77</v>
      </c>
      <c r="E39" s="268">
        <v>22841353.77</v>
      </c>
      <c r="F39" s="268">
        <v>0</v>
      </c>
    </row>
    <row r="40" spans="1:6" x14ac:dyDescent="0.2">
      <c r="A40" s="307">
        <v>8150</v>
      </c>
      <c r="B40" s="307" t="s">
        <v>557</v>
      </c>
      <c r="C40" s="62">
        <v>0</v>
      </c>
      <c r="D40" s="268">
        <v>0</v>
      </c>
      <c r="E40" s="268">
        <v>22841353.77</v>
      </c>
      <c r="F40" s="268">
        <v>-22841353.77</v>
      </c>
    </row>
    <row r="41" spans="1:6" x14ac:dyDescent="0.2">
      <c r="A41" s="307">
        <v>8210</v>
      </c>
      <c r="B41" s="307" t="s">
        <v>556</v>
      </c>
      <c r="C41" s="62">
        <v>0</v>
      </c>
      <c r="D41" s="268">
        <v>0</v>
      </c>
      <c r="E41" s="268">
        <v>15186082</v>
      </c>
      <c r="F41" s="268">
        <v>15186082</v>
      </c>
    </row>
    <row r="42" spans="1:6" x14ac:dyDescent="0.2">
      <c r="A42" s="307">
        <v>8220</v>
      </c>
      <c r="B42" s="307" t="s">
        <v>555</v>
      </c>
      <c r="C42" s="62">
        <v>0</v>
      </c>
      <c r="D42" s="268">
        <v>68447340.189999998</v>
      </c>
      <c r="E42" s="268">
        <v>65424541.619999997</v>
      </c>
      <c r="F42" s="268">
        <v>3022798.57</v>
      </c>
    </row>
    <row r="43" spans="1:6" x14ac:dyDescent="0.2">
      <c r="A43" s="307">
        <v>8230</v>
      </c>
      <c r="B43" s="307" t="s">
        <v>554</v>
      </c>
      <c r="C43" s="62">
        <v>0</v>
      </c>
      <c r="D43" s="268">
        <v>50365277.93</v>
      </c>
      <c r="E43" s="268">
        <v>53261258.189999998</v>
      </c>
      <c r="F43" s="268">
        <v>-2895980.26</v>
      </c>
    </row>
    <row r="44" spans="1:6" x14ac:dyDescent="0.2">
      <c r="A44" s="307">
        <v>8240</v>
      </c>
      <c r="B44" s="307" t="s">
        <v>553</v>
      </c>
      <c r="C44" s="62">
        <v>0</v>
      </c>
      <c r="D44" s="268">
        <v>15059263.689999999</v>
      </c>
      <c r="E44" s="268">
        <v>15059263.689999999</v>
      </c>
      <c r="F44" s="268">
        <v>0</v>
      </c>
    </row>
    <row r="45" spans="1:6" x14ac:dyDescent="0.2">
      <c r="A45" s="307">
        <v>8250</v>
      </c>
      <c r="B45" s="307" t="s">
        <v>552</v>
      </c>
      <c r="C45" s="62">
        <v>0</v>
      </c>
      <c r="D45" s="268">
        <v>15059263.689999999</v>
      </c>
      <c r="E45" s="268">
        <v>11562599.050000001</v>
      </c>
      <c r="F45" s="268">
        <v>3496664.64</v>
      </c>
    </row>
    <row r="46" spans="1:6" x14ac:dyDescent="0.2">
      <c r="A46" s="307">
        <v>8260</v>
      </c>
      <c r="B46" s="307" t="s">
        <v>551</v>
      </c>
      <c r="C46" s="62">
        <v>0</v>
      </c>
      <c r="D46" s="268">
        <v>11562599.050000001</v>
      </c>
      <c r="E46" s="268">
        <v>11562599.050000001</v>
      </c>
      <c r="F46" s="268">
        <v>0</v>
      </c>
    </row>
    <row r="47" spans="1:6" x14ac:dyDescent="0.2">
      <c r="A47" s="307">
        <v>8270</v>
      </c>
      <c r="B47" s="307" t="s">
        <v>550</v>
      </c>
      <c r="C47" s="62">
        <v>0</v>
      </c>
      <c r="D47" s="268">
        <v>11562599.050000001</v>
      </c>
      <c r="E47" s="268">
        <v>0</v>
      </c>
      <c r="F47" s="268">
        <v>11562599.050000001</v>
      </c>
    </row>
    <row r="48" spans="1:6" x14ac:dyDescent="0.2">
      <c r="A48" s="102"/>
      <c r="D48" s="268"/>
      <c r="E48" s="268"/>
      <c r="F48" s="268"/>
    </row>
    <row r="49" spans="1:2" x14ac:dyDescent="0.2">
      <c r="A49" s="102"/>
      <c r="B49" s="40" t="s">
        <v>237</v>
      </c>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pageSetup paperSize="9" scale="58" fitToHeight="0"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8"/>
  <sheetViews>
    <sheetView showGridLines="0" view="pageBreakPreview" zoomScaleNormal="100" zoomScaleSheetLayoutView="100" workbookViewId="0">
      <selection sqref="A1:F1"/>
    </sheetView>
  </sheetViews>
  <sheetFormatPr baseColWidth="10" defaultColWidth="9.140625" defaultRowHeight="11.25" x14ac:dyDescent="0.2"/>
  <cols>
    <col min="1" max="1" width="10" style="40" customWidth="1"/>
    <col min="2" max="2" width="64.5703125" style="40" bestFit="1" customWidth="1"/>
    <col min="3" max="3" width="16.42578125" style="40" bestFit="1" customWidth="1"/>
    <col min="4" max="4" width="19.140625" style="40" customWidth="1"/>
    <col min="5" max="5" width="24.5703125" style="40" customWidth="1"/>
    <col min="6" max="6" width="22.7109375" style="40" customWidth="1"/>
    <col min="7" max="8" width="16.7109375" style="40" customWidth="1"/>
    <col min="9" max="9" width="9.140625" style="40" customWidth="1"/>
    <col min="10" max="16384" width="9.140625" style="40"/>
  </cols>
  <sheetData>
    <row r="1" spans="1:8" s="127" customFormat="1" ht="18.95" customHeight="1" x14ac:dyDescent="0.25">
      <c r="A1" s="379" t="s">
        <v>1727</v>
      </c>
      <c r="B1" s="411"/>
      <c r="C1" s="411"/>
      <c r="D1" s="411"/>
      <c r="E1" s="411"/>
      <c r="F1" s="411"/>
      <c r="G1" s="36" t="s">
        <v>95</v>
      </c>
      <c r="H1" s="37">
        <v>2022</v>
      </c>
    </row>
    <row r="2" spans="1:8" s="127" customFormat="1" ht="18.95" customHeight="1" x14ac:dyDescent="0.25">
      <c r="A2" s="379" t="s">
        <v>96</v>
      </c>
      <c r="B2" s="411"/>
      <c r="C2" s="411"/>
      <c r="D2" s="411"/>
      <c r="E2" s="411"/>
      <c r="F2" s="411"/>
      <c r="G2" s="36" t="s">
        <v>97</v>
      </c>
      <c r="H2" s="37" t="s">
        <v>599</v>
      </c>
    </row>
    <row r="3" spans="1:8" s="127" customFormat="1" ht="18.95" customHeight="1" x14ac:dyDescent="0.25">
      <c r="A3" s="379" t="s">
        <v>1726</v>
      </c>
      <c r="B3" s="411"/>
      <c r="C3" s="411"/>
      <c r="D3" s="411"/>
      <c r="E3" s="411"/>
      <c r="F3" s="411"/>
      <c r="G3" s="36" t="s">
        <v>98</v>
      </c>
      <c r="H3" s="37">
        <v>4</v>
      </c>
    </row>
    <row r="4" spans="1:8" x14ac:dyDescent="0.2">
      <c r="A4" s="38" t="s">
        <v>99</v>
      </c>
      <c r="B4" s="39"/>
      <c r="C4" s="39"/>
      <c r="D4" s="39"/>
      <c r="E4" s="39"/>
      <c r="F4" s="39"/>
      <c r="G4" s="39"/>
      <c r="H4" s="39"/>
    </row>
    <row r="6" spans="1:8" x14ac:dyDescent="0.2">
      <c r="A6" s="39" t="s">
        <v>100</v>
      </c>
      <c r="B6" s="39"/>
      <c r="C6" s="39"/>
      <c r="D6" s="39"/>
      <c r="E6" s="39"/>
      <c r="F6" s="39"/>
      <c r="G6" s="39"/>
      <c r="H6" s="39"/>
    </row>
    <row r="7" spans="1:8" x14ac:dyDescent="0.2">
      <c r="A7" s="41" t="s">
        <v>101</v>
      </c>
      <c r="B7" s="41" t="s">
        <v>102</v>
      </c>
      <c r="C7" s="41" t="s">
        <v>103</v>
      </c>
      <c r="D7" s="41" t="s">
        <v>104</v>
      </c>
      <c r="E7" s="41"/>
      <c r="F7" s="41"/>
      <c r="G7" s="41"/>
      <c r="H7" s="41"/>
    </row>
    <row r="8" spans="1:8" x14ac:dyDescent="0.2">
      <c r="A8" s="42">
        <v>1114</v>
      </c>
      <c r="B8" s="40" t="s">
        <v>105</v>
      </c>
      <c r="C8" s="268">
        <v>14689967.300000001</v>
      </c>
    </row>
    <row r="9" spans="1:8" x14ac:dyDescent="0.2">
      <c r="A9" s="42">
        <v>1115</v>
      </c>
      <c r="B9" s="40" t="s">
        <v>106</v>
      </c>
      <c r="C9" s="268">
        <v>0</v>
      </c>
    </row>
    <row r="10" spans="1:8" x14ac:dyDescent="0.2">
      <c r="A10" s="42">
        <v>1121</v>
      </c>
      <c r="B10" s="40" t="s">
        <v>107</v>
      </c>
      <c r="C10" s="268">
        <v>0</v>
      </c>
    </row>
    <row r="11" spans="1:8" x14ac:dyDescent="0.2">
      <c r="A11" s="42">
        <v>1211</v>
      </c>
      <c r="B11" s="40" t="s">
        <v>108</v>
      </c>
      <c r="C11" s="268">
        <v>0</v>
      </c>
    </row>
    <row r="13" spans="1:8" x14ac:dyDescent="0.2">
      <c r="A13" s="39" t="s">
        <v>109</v>
      </c>
      <c r="B13" s="39"/>
      <c r="C13" s="39"/>
      <c r="D13" s="39"/>
      <c r="E13" s="39"/>
      <c r="F13" s="39"/>
      <c r="G13" s="39"/>
      <c r="H13" s="39"/>
    </row>
    <row r="14" spans="1:8" x14ac:dyDescent="0.2">
      <c r="A14" s="41" t="s">
        <v>101</v>
      </c>
      <c r="B14" s="41" t="s">
        <v>102</v>
      </c>
      <c r="C14" s="41" t="s">
        <v>103</v>
      </c>
      <c r="D14" s="41">
        <v>2020</v>
      </c>
      <c r="E14" s="41">
        <f>D14-1</f>
        <v>2019</v>
      </c>
      <c r="F14" s="41">
        <f>E14-1</f>
        <v>2018</v>
      </c>
      <c r="G14" s="41">
        <f>F14-1</f>
        <v>2017</v>
      </c>
      <c r="H14" s="41" t="s">
        <v>110</v>
      </c>
    </row>
    <row r="15" spans="1:8" x14ac:dyDescent="0.2">
      <c r="A15" s="42">
        <v>1122</v>
      </c>
      <c r="B15" s="40" t="s">
        <v>111</v>
      </c>
      <c r="C15" s="268">
        <v>0</v>
      </c>
      <c r="D15" s="268">
        <v>0</v>
      </c>
      <c r="E15" s="268">
        <v>0</v>
      </c>
      <c r="F15" s="268">
        <v>0</v>
      </c>
      <c r="G15" s="268">
        <v>0</v>
      </c>
    </row>
    <row r="16" spans="1:8" x14ac:dyDescent="0.2">
      <c r="A16" s="42">
        <v>1124</v>
      </c>
      <c r="B16" s="40" t="s">
        <v>112</v>
      </c>
      <c r="C16" s="268">
        <v>193875.59479999999</v>
      </c>
      <c r="D16" s="268">
        <v>1761087.88</v>
      </c>
      <c r="E16" s="268">
        <v>0</v>
      </c>
      <c r="F16" s="268">
        <v>0</v>
      </c>
      <c r="G16" s="268">
        <v>0</v>
      </c>
    </row>
    <row r="18" spans="1:8" x14ac:dyDescent="0.2">
      <c r="A18" s="39" t="s">
        <v>113</v>
      </c>
      <c r="B18" s="39"/>
      <c r="C18" s="39"/>
      <c r="D18" s="39"/>
      <c r="E18" s="39"/>
      <c r="F18" s="39"/>
      <c r="G18" s="39"/>
      <c r="H18" s="39"/>
    </row>
    <row r="19" spans="1:8" x14ac:dyDescent="0.2">
      <c r="A19" s="41" t="s">
        <v>101</v>
      </c>
      <c r="B19" s="41" t="s">
        <v>102</v>
      </c>
      <c r="C19" s="41" t="s">
        <v>103</v>
      </c>
      <c r="D19" s="41" t="s">
        <v>114</v>
      </c>
      <c r="E19" s="41" t="s">
        <v>115</v>
      </c>
      <c r="F19" s="41" t="s">
        <v>116</v>
      </c>
      <c r="G19" s="41" t="s">
        <v>117</v>
      </c>
      <c r="H19" s="41" t="s">
        <v>118</v>
      </c>
    </row>
    <row r="20" spans="1:8" x14ac:dyDescent="0.2">
      <c r="A20" s="42">
        <v>1123</v>
      </c>
      <c r="B20" s="40" t="s">
        <v>119</v>
      </c>
      <c r="C20" s="268">
        <v>14129.49</v>
      </c>
      <c r="D20" s="268">
        <v>0</v>
      </c>
      <c r="E20" s="268">
        <v>0</v>
      </c>
      <c r="F20" s="268">
        <v>0</v>
      </c>
      <c r="G20" s="268">
        <v>0</v>
      </c>
    </row>
    <row r="21" spans="1:8" x14ac:dyDescent="0.2">
      <c r="A21" s="42">
        <v>1125</v>
      </c>
      <c r="B21" s="40" t="s">
        <v>120</v>
      </c>
      <c r="C21" s="268">
        <v>0</v>
      </c>
      <c r="D21" s="268">
        <v>0</v>
      </c>
      <c r="E21" s="268">
        <v>0</v>
      </c>
      <c r="F21" s="268">
        <v>0</v>
      </c>
      <c r="G21" s="268">
        <v>0</v>
      </c>
    </row>
    <row r="22" spans="1:8" x14ac:dyDescent="0.2">
      <c r="A22" s="123">
        <v>1126</v>
      </c>
      <c r="B22" s="124" t="s">
        <v>121</v>
      </c>
      <c r="C22" s="268">
        <v>0</v>
      </c>
      <c r="D22" s="268">
        <v>0</v>
      </c>
      <c r="E22" s="268">
        <v>0</v>
      </c>
      <c r="F22" s="268">
        <v>0</v>
      </c>
      <c r="G22" s="268">
        <v>0</v>
      </c>
    </row>
    <row r="23" spans="1:8" x14ac:dyDescent="0.2">
      <c r="A23" s="123">
        <v>1129</v>
      </c>
      <c r="B23" s="124" t="s">
        <v>122</v>
      </c>
      <c r="C23" s="268">
        <v>0</v>
      </c>
      <c r="D23" s="268">
        <v>0</v>
      </c>
      <c r="E23" s="268">
        <v>0</v>
      </c>
      <c r="F23" s="268">
        <v>0</v>
      </c>
      <c r="G23" s="268">
        <v>0</v>
      </c>
    </row>
    <row r="24" spans="1:8" x14ac:dyDescent="0.2">
      <c r="A24" s="42">
        <v>1131</v>
      </c>
      <c r="B24" s="40" t="s">
        <v>123</v>
      </c>
      <c r="C24" s="268">
        <v>0</v>
      </c>
      <c r="D24" s="268">
        <v>0</v>
      </c>
      <c r="E24" s="268">
        <v>0</v>
      </c>
      <c r="F24" s="268">
        <v>0</v>
      </c>
      <c r="G24" s="268">
        <v>0</v>
      </c>
    </row>
    <row r="25" spans="1:8" x14ac:dyDescent="0.2">
      <c r="A25" s="42">
        <v>1132</v>
      </c>
      <c r="B25" s="40" t="s">
        <v>124</v>
      </c>
      <c r="C25" s="268">
        <v>0</v>
      </c>
      <c r="D25" s="268">
        <v>0</v>
      </c>
      <c r="E25" s="268">
        <v>0</v>
      </c>
      <c r="F25" s="268">
        <v>0</v>
      </c>
      <c r="G25" s="268">
        <v>0</v>
      </c>
    </row>
    <row r="26" spans="1:8" x14ac:dyDescent="0.2">
      <c r="A26" s="42">
        <v>1133</v>
      </c>
      <c r="B26" s="40" t="s">
        <v>125</v>
      </c>
      <c r="C26" s="268">
        <v>0</v>
      </c>
      <c r="D26" s="268">
        <v>0</v>
      </c>
      <c r="E26" s="268">
        <v>0</v>
      </c>
      <c r="F26" s="268">
        <v>0</v>
      </c>
      <c r="G26" s="268">
        <v>0</v>
      </c>
    </row>
    <row r="27" spans="1:8" x14ac:dyDescent="0.2">
      <c r="A27" s="42">
        <v>1134</v>
      </c>
      <c r="B27" s="40" t="s">
        <v>126</v>
      </c>
      <c r="C27" s="268">
        <v>0</v>
      </c>
      <c r="D27" s="268">
        <v>0</v>
      </c>
      <c r="E27" s="268">
        <v>0</v>
      </c>
      <c r="F27" s="268">
        <v>0</v>
      </c>
      <c r="G27" s="268">
        <v>0</v>
      </c>
    </row>
    <row r="28" spans="1:8" x14ac:dyDescent="0.2">
      <c r="A28" s="42">
        <v>1139</v>
      </c>
      <c r="B28" s="40" t="s">
        <v>127</v>
      </c>
      <c r="C28" s="268">
        <v>0</v>
      </c>
      <c r="D28" s="268">
        <v>0</v>
      </c>
      <c r="E28" s="268">
        <v>0</v>
      </c>
      <c r="F28" s="268">
        <v>0</v>
      </c>
      <c r="G28" s="268">
        <v>0</v>
      </c>
    </row>
    <row r="30" spans="1:8" x14ac:dyDescent="0.2">
      <c r="A30" s="39" t="s">
        <v>128</v>
      </c>
      <c r="B30" s="39"/>
      <c r="C30" s="39"/>
      <c r="D30" s="39"/>
      <c r="E30" s="39"/>
      <c r="F30" s="39"/>
      <c r="G30" s="39"/>
      <c r="H30" s="39"/>
    </row>
    <row r="31" spans="1:8" x14ac:dyDescent="0.2">
      <c r="A31" s="41" t="s">
        <v>101</v>
      </c>
      <c r="B31" s="41" t="s">
        <v>102</v>
      </c>
      <c r="C31" s="41" t="s">
        <v>103</v>
      </c>
      <c r="D31" s="41" t="s">
        <v>129</v>
      </c>
      <c r="E31" s="41" t="s">
        <v>130</v>
      </c>
      <c r="F31" s="41" t="s">
        <v>131</v>
      </c>
      <c r="G31" s="41" t="s">
        <v>132</v>
      </c>
      <c r="H31" s="41"/>
    </row>
    <row r="32" spans="1:8" x14ac:dyDescent="0.2">
      <c r="A32" s="42">
        <v>1140</v>
      </c>
      <c r="B32" s="40" t="s">
        <v>133</v>
      </c>
      <c r="C32" s="268">
        <v>0</v>
      </c>
    </row>
    <row r="33" spans="1:8" x14ac:dyDescent="0.2">
      <c r="A33" s="42">
        <v>1141</v>
      </c>
      <c r="B33" s="40" t="s">
        <v>134</v>
      </c>
      <c r="C33" s="268">
        <v>0</v>
      </c>
    </row>
    <row r="34" spans="1:8" x14ac:dyDescent="0.2">
      <c r="A34" s="42">
        <v>1142</v>
      </c>
      <c r="B34" s="40" t="s">
        <v>135</v>
      </c>
      <c r="C34" s="268">
        <v>0</v>
      </c>
    </row>
    <row r="35" spans="1:8" x14ac:dyDescent="0.2">
      <c r="A35" s="42">
        <v>1143</v>
      </c>
      <c r="B35" s="40" t="s">
        <v>136</v>
      </c>
      <c r="C35" s="268">
        <v>0</v>
      </c>
    </row>
    <row r="36" spans="1:8" x14ac:dyDescent="0.2">
      <c r="A36" s="42">
        <v>1144</v>
      </c>
      <c r="B36" s="40" t="s">
        <v>137</v>
      </c>
      <c r="C36" s="268">
        <v>0</v>
      </c>
    </row>
    <row r="37" spans="1:8" x14ac:dyDescent="0.2">
      <c r="A37" s="42">
        <v>1145</v>
      </c>
      <c r="B37" s="40" t="s">
        <v>138</v>
      </c>
      <c r="C37" s="268">
        <v>0</v>
      </c>
    </row>
    <row r="39" spans="1:8" x14ac:dyDescent="0.2">
      <c r="A39" s="39" t="s">
        <v>139</v>
      </c>
      <c r="B39" s="39"/>
      <c r="C39" s="39"/>
      <c r="D39" s="39"/>
      <c r="E39" s="39"/>
      <c r="F39" s="39"/>
      <c r="G39" s="39"/>
      <c r="H39" s="39"/>
    </row>
    <row r="40" spans="1:8" x14ac:dyDescent="0.2">
      <c r="A40" s="41" t="s">
        <v>101</v>
      </c>
      <c r="B40" s="41" t="s">
        <v>102</v>
      </c>
      <c r="C40" s="41" t="s">
        <v>103</v>
      </c>
      <c r="D40" s="41" t="s">
        <v>140</v>
      </c>
      <c r="E40" s="41" t="s">
        <v>141</v>
      </c>
      <c r="F40" s="41" t="s">
        <v>142</v>
      </c>
      <c r="G40" s="41"/>
      <c r="H40" s="41"/>
    </row>
    <row r="41" spans="1:8" x14ac:dyDescent="0.2">
      <c r="A41" s="42">
        <v>1150</v>
      </c>
      <c r="B41" s="40" t="s">
        <v>143</v>
      </c>
      <c r="C41" s="114">
        <v>0</v>
      </c>
    </row>
    <row r="42" spans="1:8" x14ac:dyDescent="0.2">
      <c r="A42" s="42">
        <v>1151</v>
      </c>
      <c r="B42" s="40" t="s">
        <v>144</v>
      </c>
      <c r="C42" s="114">
        <v>0</v>
      </c>
    </row>
    <row r="44" spans="1:8" x14ac:dyDescent="0.2">
      <c r="A44" s="39" t="s">
        <v>145</v>
      </c>
      <c r="B44" s="39"/>
      <c r="C44" s="39"/>
      <c r="D44" s="39"/>
      <c r="E44" s="39"/>
      <c r="F44" s="39"/>
      <c r="G44" s="39"/>
      <c r="H44" s="39"/>
    </row>
    <row r="45" spans="1:8" x14ac:dyDescent="0.2">
      <c r="A45" s="41" t="s">
        <v>101</v>
      </c>
      <c r="B45" s="41" t="s">
        <v>102</v>
      </c>
      <c r="C45" s="41" t="s">
        <v>103</v>
      </c>
      <c r="D45" s="41" t="s">
        <v>104</v>
      </c>
      <c r="E45" s="41" t="s">
        <v>118</v>
      </c>
      <c r="F45" s="41"/>
      <c r="G45" s="41"/>
      <c r="H45" s="41"/>
    </row>
    <row r="46" spans="1:8" x14ac:dyDescent="0.2">
      <c r="A46" s="42">
        <v>1213</v>
      </c>
      <c r="B46" s="40" t="s">
        <v>146</v>
      </c>
      <c r="C46" s="114">
        <v>0</v>
      </c>
    </row>
    <row r="48" spans="1:8" x14ac:dyDescent="0.2">
      <c r="A48" s="39" t="s">
        <v>147</v>
      </c>
      <c r="B48" s="39"/>
      <c r="C48" s="39"/>
      <c r="D48" s="39"/>
      <c r="E48" s="39"/>
      <c r="F48" s="39"/>
      <c r="G48" s="39"/>
      <c r="H48" s="39"/>
    </row>
    <row r="49" spans="1:8" x14ac:dyDescent="0.2">
      <c r="A49" s="41" t="s">
        <v>101</v>
      </c>
      <c r="B49" s="41" t="s">
        <v>102</v>
      </c>
      <c r="C49" s="41" t="s">
        <v>103</v>
      </c>
      <c r="D49" s="41"/>
      <c r="E49" s="41"/>
      <c r="F49" s="41"/>
      <c r="G49" s="41"/>
      <c r="H49" s="41"/>
    </row>
    <row r="50" spans="1:8" x14ac:dyDescent="0.2">
      <c r="A50" s="42">
        <v>1214</v>
      </c>
      <c r="B50" s="40" t="s">
        <v>148</v>
      </c>
      <c r="C50" s="114">
        <v>0</v>
      </c>
    </row>
    <row r="52" spans="1:8" x14ac:dyDescent="0.2">
      <c r="A52" s="39" t="s">
        <v>149</v>
      </c>
      <c r="B52" s="39"/>
      <c r="C52" s="39"/>
      <c r="D52" s="39"/>
      <c r="E52" s="39"/>
      <c r="F52" s="39"/>
      <c r="G52" s="39"/>
      <c r="H52" s="39"/>
    </row>
    <row r="53" spans="1:8" x14ac:dyDescent="0.2">
      <c r="A53" s="41" t="s">
        <v>101</v>
      </c>
      <c r="B53" s="41" t="s">
        <v>102</v>
      </c>
      <c r="C53" s="41" t="s">
        <v>103</v>
      </c>
      <c r="D53" s="41" t="s">
        <v>150</v>
      </c>
      <c r="E53" s="41" t="s">
        <v>151</v>
      </c>
      <c r="F53" s="41" t="s">
        <v>140</v>
      </c>
      <c r="G53" s="41" t="s">
        <v>152</v>
      </c>
      <c r="H53" s="41" t="s">
        <v>153</v>
      </c>
    </row>
    <row r="54" spans="1:8" x14ac:dyDescent="0.2">
      <c r="A54" s="42">
        <v>1230</v>
      </c>
      <c r="B54" s="40" t="s">
        <v>154</v>
      </c>
      <c r="C54" s="268">
        <v>9287312.8200000003</v>
      </c>
      <c r="D54" s="268">
        <v>0</v>
      </c>
      <c r="E54" s="268">
        <v>0</v>
      </c>
    </row>
    <row r="55" spans="1:8" x14ac:dyDescent="0.2">
      <c r="A55" s="42">
        <v>1231</v>
      </c>
      <c r="B55" s="40" t="s">
        <v>155</v>
      </c>
      <c r="C55" s="268">
        <v>6258494.8899999997</v>
      </c>
      <c r="D55" s="268">
        <v>0</v>
      </c>
      <c r="E55" s="268">
        <v>0</v>
      </c>
    </row>
    <row r="56" spans="1:8" x14ac:dyDescent="0.2">
      <c r="A56" s="42">
        <v>1232</v>
      </c>
      <c r="B56" s="40" t="s">
        <v>156</v>
      </c>
      <c r="C56" s="268">
        <v>0</v>
      </c>
      <c r="D56" s="268">
        <v>0</v>
      </c>
      <c r="E56" s="268">
        <v>0</v>
      </c>
    </row>
    <row r="57" spans="1:8" x14ac:dyDescent="0.2">
      <c r="A57" s="42">
        <v>1233</v>
      </c>
      <c r="B57" s="40" t="s">
        <v>157</v>
      </c>
      <c r="C57" s="268">
        <v>3028817.93</v>
      </c>
      <c r="D57" s="268">
        <v>199901.76</v>
      </c>
      <c r="E57" s="268">
        <v>-572947.1</v>
      </c>
    </row>
    <row r="58" spans="1:8" x14ac:dyDescent="0.2">
      <c r="A58" s="42">
        <v>1234</v>
      </c>
      <c r="B58" s="40" t="s">
        <v>158</v>
      </c>
      <c r="C58" s="268">
        <v>0</v>
      </c>
      <c r="D58" s="268">
        <v>0</v>
      </c>
      <c r="E58" s="268">
        <v>0</v>
      </c>
    </row>
    <row r="59" spans="1:8" x14ac:dyDescent="0.2">
      <c r="A59" s="42">
        <v>1235</v>
      </c>
      <c r="B59" s="40" t="s">
        <v>159</v>
      </c>
      <c r="C59" s="268">
        <v>0</v>
      </c>
      <c r="D59" s="268">
        <v>0</v>
      </c>
      <c r="E59" s="268">
        <v>0</v>
      </c>
    </row>
    <row r="60" spans="1:8" x14ac:dyDescent="0.2">
      <c r="A60" s="42">
        <v>1236</v>
      </c>
      <c r="B60" s="40" t="s">
        <v>160</v>
      </c>
      <c r="C60" s="268">
        <v>0</v>
      </c>
      <c r="D60" s="268">
        <v>0</v>
      </c>
      <c r="E60" s="268">
        <v>0</v>
      </c>
    </row>
    <row r="61" spans="1:8" x14ac:dyDescent="0.2">
      <c r="A61" s="42">
        <v>1239</v>
      </c>
      <c r="B61" s="40" t="s">
        <v>161</v>
      </c>
      <c r="C61" s="268">
        <v>0</v>
      </c>
      <c r="D61" s="268">
        <v>0</v>
      </c>
      <c r="E61" s="268">
        <v>0</v>
      </c>
    </row>
    <row r="62" spans="1:8" x14ac:dyDescent="0.2">
      <c r="A62" s="42">
        <v>1240</v>
      </c>
      <c r="B62" s="40" t="s">
        <v>162</v>
      </c>
      <c r="C62" s="268">
        <v>83791008.000000015</v>
      </c>
      <c r="D62" s="268">
        <v>10421735.41</v>
      </c>
      <c r="E62" s="268">
        <v>-56069875.25</v>
      </c>
    </row>
    <row r="63" spans="1:8" x14ac:dyDescent="0.2">
      <c r="A63" s="42">
        <v>1241</v>
      </c>
      <c r="B63" s="40" t="s">
        <v>163</v>
      </c>
      <c r="C63" s="268">
        <v>4077957.52</v>
      </c>
      <c r="D63" s="268">
        <v>726189.6</v>
      </c>
      <c r="E63" s="268">
        <v>-3624846.73</v>
      </c>
    </row>
    <row r="64" spans="1:8" x14ac:dyDescent="0.2">
      <c r="A64" s="42">
        <v>1242</v>
      </c>
      <c r="B64" s="40" t="s">
        <v>164</v>
      </c>
      <c r="C64" s="268">
        <v>634290.74</v>
      </c>
      <c r="D64" s="268">
        <v>0</v>
      </c>
      <c r="E64" s="268">
        <v>0</v>
      </c>
    </row>
    <row r="65" spans="1:8" x14ac:dyDescent="0.2">
      <c r="A65" s="42">
        <v>1243</v>
      </c>
      <c r="B65" s="40" t="s">
        <v>165</v>
      </c>
      <c r="C65" s="268">
        <v>100508</v>
      </c>
      <c r="D65" s="268">
        <v>18811.560000000001</v>
      </c>
      <c r="E65" s="268">
        <v>-50238.66</v>
      </c>
    </row>
    <row r="66" spans="1:8" x14ac:dyDescent="0.2">
      <c r="A66" s="42">
        <v>1244</v>
      </c>
      <c r="B66" s="40" t="s">
        <v>166</v>
      </c>
      <c r="C66" s="268">
        <v>64140173.460000001</v>
      </c>
      <c r="D66" s="268">
        <v>7530224.9500000002</v>
      </c>
      <c r="E66" s="268">
        <v>-43229167.799999997</v>
      </c>
    </row>
    <row r="67" spans="1:8" x14ac:dyDescent="0.2">
      <c r="A67" s="42">
        <v>1245</v>
      </c>
      <c r="B67" s="40" t="s">
        <v>167</v>
      </c>
      <c r="C67" s="268">
        <v>2783.04</v>
      </c>
      <c r="D67" s="268">
        <v>0</v>
      </c>
      <c r="E67" s="268">
        <v>-5776.14</v>
      </c>
    </row>
    <row r="68" spans="1:8" x14ac:dyDescent="0.2">
      <c r="A68" s="42">
        <v>1246</v>
      </c>
      <c r="B68" s="40" t="s">
        <v>168</v>
      </c>
      <c r="C68" s="268">
        <v>14835295.24</v>
      </c>
      <c r="D68" s="268">
        <v>2146509.2999999998</v>
      </c>
      <c r="E68" s="268">
        <v>-9159645.9199999999</v>
      </c>
    </row>
    <row r="69" spans="1:8" x14ac:dyDescent="0.2">
      <c r="A69" s="42">
        <v>1247</v>
      </c>
      <c r="B69" s="40" t="s">
        <v>169</v>
      </c>
      <c r="C69" s="268">
        <v>0</v>
      </c>
      <c r="D69" s="268">
        <v>0</v>
      </c>
      <c r="E69" s="268">
        <v>0</v>
      </c>
    </row>
    <row r="70" spans="1:8" x14ac:dyDescent="0.2">
      <c r="A70" s="42">
        <v>1248</v>
      </c>
      <c r="B70" s="40" t="s">
        <v>170</v>
      </c>
      <c r="C70" s="268">
        <v>0</v>
      </c>
      <c r="D70" s="268">
        <v>0</v>
      </c>
      <c r="E70" s="268">
        <v>0</v>
      </c>
    </row>
    <row r="72" spans="1:8" x14ac:dyDescent="0.2">
      <c r="A72" s="39" t="s">
        <v>171</v>
      </c>
      <c r="B72" s="39"/>
      <c r="C72" s="39"/>
      <c r="D72" s="39"/>
      <c r="E72" s="39"/>
      <c r="F72" s="39"/>
      <c r="G72" s="39"/>
      <c r="H72" s="39"/>
    </row>
    <row r="73" spans="1:8" x14ac:dyDescent="0.2">
      <c r="A73" s="41" t="s">
        <v>101</v>
      </c>
      <c r="B73" s="41" t="s">
        <v>102</v>
      </c>
      <c r="C73" s="41" t="s">
        <v>103</v>
      </c>
      <c r="D73" s="41" t="s">
        <v>172</v>
      </c>
      <c r="E73" s="41" t="s">
        <v>173</v>
      </c>
      <c r="F73" s="41" t="s">
        <v>140</v>
      </c>
      <c r="G73" s="41" t="s">
        <v>152</v>
      </c>
      <c r="H73" s="41" t="s">
        <v>153</v>
      </c>
    </row>
    <row r="74" spans="1:8" x14ac:dyDescent="0.2">
      <c r="A74" s="42">
        <v>1250</v>
      </c>
      <c r="B74" s="40" t="s">
        <v>174</v>
      </c>
      <c r="C74" s="268">
        <v>4730347.66</v>
      </c>
      <c r="D74" s="268">
        <v>229680</v>
      </c>
      <c r="E74" s="268">
        <v>-2557893.4</v>
      </c>
    </row>
    <row r="75" spans="1:8" x14ac:dyDescent="0.2">
      <c r="A75" s="42">
        <v>1251</v>
      </c>
      <c r="B75" s="40" t="s">
        <v>175</v>
      </c>
      <c r="C75" s="268">
        <v>4730347.66</v>
      </c>
      <c r="D75" s="268">
        <v>229680</v>
      </c>
      <c r="E75" s="268">
        <v>-2557893.4</v>
      </c>
    </row>
    <row r="76" spans="1:8" x14ac:dyDescent="0.2">
      <c r="A76" s="42">
        <v>1252</v>
      </c>
      <c r="B76" s="40" t="s">
        <v>176</v>
      </c>
      <c r="C76" s="268">
        <v>0</v>
      </c>
      <c r="D76" s="268">
        <v>0</v>
      </c>
      <c r="E76" s="268">
        <v>0</v>
      </c>
    </row>
    <row r="77" spans="1:8" x14ac:dyDescent="0.2">
      <c r="A77" s="42">
        <v>1253</v>
      </c>
      <c r="B77" s="40" t="s">
        <v>177</v>
      </c>
      <c r="C77" s="268">
        <v>0</v>
      </c>
      <c r="D77" s="268">
        <v>0</v>
      </c>
      <c r="E77" s="268">
        <v>0</v>
      </c>
    </row>
    <row r="78" spans="1:8" x14ac:dyDescent="0.2">
      <c r="A78" s="42">
        <v>1254</v>
      </c>
      <c r="B78" s="40" t="s">
        <v>178</v>
      </c>
      <c r="C78" s="268">
        <v>0</v>
      </c>
      <c r="D78" s="268">
        <v>0</v>
      </c>
      <c r="E78" s="268">
        <v>0</v>
      </c>
    </row>
    <row r="79" spans="1:8" x14ac:dyDescent="0.2">
      <c r="A79" s="42">
        <v>1259</v>
      </c>
      <c r="B79" s="40" t="s">
        <v>179</v>
      </c>
      <c r="C79" s="268">
        <v>0</v>
      </c>
      <c r="D79" s="268">
        <v>0</v>
      </c>
      <c r="E79" s="268">
        <v>0</v>
      </c>
    </row>
    <row r="80" spans="1:8" x14ac:dyDescent="0.2">
      <c r="A80" s="42">
        <v>1270</v>
      </c>
      <c r="B80" s="40" t="s">
        <v>180</v>
      </c>
      <c r="C80" s="268">
        <v>0</v>
      </c>
      <c r="D80" s="268">
        <v>0</v>
      </c>
      <c r="E80" s="268">
        <v>0</v>
      </c>
    </row>
    <row r="81" spans="1:8" x14ac:dyDescent="0.2">
      <c r="A81" s="42">
        <v>1271</v>
      </c>
      <c r="B81" s="40" t="s">
        <v>181</v>
      </c>
      <c r="C81" s="268">
        <v>0</v>
      </c>
      <c r="D81" s="268">
        <v>0</v>
      </c>
      <c r="E81" s="268">
        <v>0</v>
      </c>
    </row>
    <row r="82" spans="1:8" x14ac:dyDescent="0.2">
      <c r="A82" s="42">
        <v>1272</v>
      </c>
      <c r="B82" s="40" t="s">
        <v>182</v>
      </c>
      <c r="C82" s="268">
        <v>0</v>
      </c>
      <c r="D82" s="268">
        <v>0</v>
      </c>
      <c r="E82" s="268">
        <v>0</v>
      </c>
    </row>
    <row r="83" spans="1:8" x14ac:dyDescent="0.2">
      <c r="A83" s="42">
        <v>1273</v>
      </c>
      <c r="B83" s="40" t="s">
        <v>183</v>
      </c>
      <c r="C83" s="268">
        <v>0</v>
      </c>
      <c r="D83" s="268">
        <v>0</v>
      </c>
      <c r="E83" s="268">
        <v>0</v>
      </c>
    </row>
    <row r="84" spans="1:8" x14ac:dyDescent="0.2">
      <c r="A84" s="42">
        <v>1274</v>
      </c>
      <c r="B84" s="40" t="s">
        <v>184</v>
      </c>
      <c r="C84" s="268">
        <v>0</v>
      </c>
      <c r="D84" s="268">
        <v>0</v>
      </c>
      <c r="E84" s="268">
        <v>0</v>
      </c>
    </row>
    <row r="85" spans="1:8" x14ac:dyDescent="0.2">
      <c r="A85" s="42">
        <v>1275</v>
      </c>
      <c r="B85" s="40" t="s">
        <v>185</v>
      </c>
      <c r="C85" s="268">
        <v>0</v>
      </c>
      <c r="D85" s="268">
        <v>0</v>
      </c>
      <c r="E85" s="268">
        <v>0</v>
      </c>
    </row>
    <row r="86" spans="1:8" x14ac:dyDescent="0.2">
      <c r="A86" s="42">
        <v>1279</v>
      </c>
      <c r="B86" s="40" t="s">
        <v>186</v>
      </c>
      <c r="C86" s="268">
        <v>0</v>
      </c>
      <c r="D86" s="268">
        <v>0</v>
      </c>
      <c r="E86" s="268">
        <v>0</v>
      </c>
    </row>
    <row r="88" spans="1:8" x14ac:dyDescent="0.2">
      <c r="A88" s="39" t="s">
        <v>187</v>
      </c>
      <c r="B88" s="39"/>
      <c r="C88" s="39"/>
      <c r="D88" s="39"/>
      <c r="E88" s="39"/>
      <c r="F88" s="39"/>
      <c r="G88" s="39"/>
      <c r="H88" s="39"/>
    </row>
    <row r="89" spans="1:8" x14ac:dyDescent="0.2">
      <c r="A89" s="41" t="s">
        <v>101</v>
      </c>
      <c r="B89" s="41" t="s">
        <v>102</v>
      </c>
      <c r="C89" s="41" t="s">
        <v>103</v>
      </c>
      <c r="D89" s="41" t="s">
        <v>188</v>
      </c>
      <c r="E89" s="41"/>
      <c r="F89" s="41"/>
      <c r="G89" s="41"/>
      <c r="H89" s="41"/>
    </row>
    <row r="90" spans="1:8" x14ac:dyDescent="0.2">
      <c r="A90" s="42">
        <v>1160</v>
      </c>
      <c r="B90" s="40" t="s">
        <v>189</v>
      </c>
      <c r="C90" s="114">
        <v>0</v>
      </c>
    </row>
    <row r="91" spans="1:8" x14ac:dyDescent="0.2">
      <c r="A91" s="42">
        <v>1161</v>
      </c>
      <c r="B91" s="40" t="s">
        <v>190</v>
      </c>
      <c r="C91" s="114">
        <v>0</v>
      </c>
    </row>
    <row r="92" spans="1:8" x14ac:dyDescent="0.2">
      <c r="A92" s="42">
        <v>1162</v>
      </c>
      <c r="B92" s="40" t="s">
        <v>191</v>
      </c>
      <c r="C92" s="114">
        <v>0</v>
      </c>
    </row>
    <row r="94" spans="1:8" x14ac:dyDescent="0.2">
      <c r="A94" s="39" t="s">
        <v>192</v>
      </c>
      <c r="B94" s="39"/>
      <c r="C94" s="39"/>
      <c r="D94" s="39"/>
      <c r="E94" s="39"/>
      <c r="F94" s="39"/>
      <c r="G94" s="39"/>
      <c r="H94" s="39"/>
    </row>
    <row r="95" spans="1:8" x14ac:dyDescent="0.2">
      <c r="A95" s="41" t="s">
        <v>101</v>
      </c>
      <c r="B95" s="41" t="s">
        <v>102</v>
      </c>
      <c r="C95" s="41" t="s">
        <v>103</v>
      </c>
      <c r="D95" s="41" t="s">
        <v>118</v>
      </c>
      <c r="E95" s="41"/>
      <c r="F95" s="41"/>
      <c r="G95" s="41"/>
      <c r="H95" s="41"/>
    </row>
    <row r="96" spans="1:8" x14ac:dyDescent="0.2">
      <c r="A96" s="42">
        <v>1290</v>
      </c>
      <c r="B96" s="40" t="s">
        <v>193</v>
      </c>
      <c r="C96" s="114">
        <v>0</v>
      </c>
    </row>
    <row r="97" spans="1:8" x14ac:dyDescent="0.2">
      <c r="A97" s="42">
        <v>1291</v>
      </c>
      <c r="B97" s="40" t="s">
        <v>194</v>
      </c>
      <c r="C97" s="114">
        <v>0</v>
      </c>
    </row>
    <row r="98" spans="1:8" x14ac:dyDescent="0.2">
      <c r="A98" s="42">
        <v>1292</v>
      </c>
      <c r="B98" s="40" t="s">
        <v>195</v>
      </c>
      <c r="C98" s="114">
        <v>0</v>
      </c>
    </row>
    <row r="99" spans="1:8" x14ac:dyDescent="0.2">
      <c r="A99" s="42">
        <v>1293</v>
      </c>
      <c r="B99" s="40" t="s">
        <v>196</v>
      </c>
      <c r="C99" s="114">
        <v>0</v>
      </c>
    </row>
    <row r="101" spans="1:8" x14ac:dyDescent="0.2">
      <c r="A101" s="39" t="s">
        <v>197</v>
      </c>
      <c r="B101" s="39"/>
      <c r="C101" s="39"/>
      <c r="D101" s="39"/>
      <c r="E101" s="39"/>
      <c r="F101" s="39"/>
      <c r="G101" s="39"/>
      <c r="H101" s="39"/>
    </row>
    <row r="102" spans="1:8" x14ac:dyDescent="0.2">
      <c r="A102" s="41" t="s">
        <v>101</v>
      </c>
      <c r="B102" s="41" t="s">
        <v>102</v>
      </c>
      <c r="C102" s="41" t="s">
        <v>103</v>
      </c>
      <c r="D102" s="41" t="s">
        <v>114</v>
      </c>
      <c r="E102" s="41" t="s">
        <v>115</v>
      </c>
      <c r="F102" s="41" t="s">
        <v>116</v>
      </c>
      <c r="G102" s="41" t="s">
        <v>198</v>
      </c>
      <c r="H102" s="41" t="s">
        <v>199</v>
      </c>
    </row>
    <row r="103" spans="1:8" x14ac:dyDescent="0.2">
      <c r="A103" s="42">
        <v>2110</v>
      </c>
      <c r="B103" s="40" t="s">
        <v>200</v>
      </c>
      <c r="C103" s="268">
        <v>2249890.682</v>
      </c>
      <c r="D103" s="268">
        <v>0</v>
      </c>
      <c r="E103" s="268">
        <v>0</v>
      </c>
      <c r="F103" s="268">
        <v>0</v>
      </c>
      <c r="G103" s="268">
        <v>0</v>
      </c>
    </row>
    <row r="104" spans="1:8" x14ac:dyDescent="0.2">
      <c r="A104" s="42">
        <v>2111</v>
      </c>
      <c r="B104" s="40" t="s">
        <v>201</v>
      </c>
      <c r="C104" s="268">
        <v>0</v>
      </c>
      <c r="D104" s="268">
        <v>0</v>
      </c>
      <c r="E104" s="268">
        <v>0</v>
      </c>
      <c r="F104" s="268">
        <v>0</v>
      </c>
      <c r="G104" s="268">
        <v>0</v>
      </c>
    </row>
    <row r="105" spans="1:8" x14ac:dyDescent="0.2">
      <c r="A105" s="42">
        <v>2112</v>
      </c>
      <c r="B105" s="40" t="s">
        <v>202</v>
      </c>
      <c r="C105" s="268">
        <v>2076332.412</v>
      </c>
      <c r="D105" s="268">
        <v>0</v>
      </c>
      <c r="E105" s="268">
        <v>0</v>
      </c>
      <c r="F105" s="268">
        <v>0</v>
      </c>
      <c r="G105" s="268">
        <v>0</v>
      </c>
    </row>
    <row r="106" spans="1:8" x14ac:dyDescent="0.2">
      <c r="A106" s="42">
        <v>2113</v>
      </c>
      <c r="B106" s="40" t="s">
        <v>203</v>
      </c>
      <c r="C106" s="268">
        <v>0</v>
      </c>
      <c r="D106" s="268">
        <v>0</v>
      </c>
      <c r="E106" s="268">
        <v>0</v>
      </c>
      <c r="F106" s="268">
        <v>0</v>
      </c>
      <c r="G106" s="268">
        <v>0</v>
      </c>
    </row>
    <row r="107" spans="1:8" x14ac:dyDescent="0.2">
      <c r="A107" s="42">
        <v>2114</v>
      </c>
      <c r="B107" s="40" t="s">
        <v>204</v>
      </c>
      <c r="C107" s="268">
        <v>0</v>
      </c>
      <c r="D107" s="268">
        <v>0</v>
      </c>
      <c r="E107" s="268">
        <v>0</v>
      </c>
      <c r="F107" s="268">
        <v>0</v>
      </c>
      <c r="G107" s="268">
        <v>0</v>
      </c>
    </row>
    <row r="108" spans="1:8" x14ac:dyDescent="0.2">
      <c r="A108" s="42">
        <v>2115</v>
      </c>
      <c r="B108" s="40" t="s">
        <v>205</v>
      </c>
      <c r="C108" s="268">
        <v>0</v>
      </c>
      <c r="D108" s="268">
        <v>0</v>
      </c>
      <c r="E108" s="268">
        <v>0</v>
      </c>
      <c r="F108" s="268">
        <v>0</v>
      </c>
      <c r="G108" s="268">
        <v>0</v>
      </c>
    </row>
    <row r="109" spans="1:8" x14ac:dyDescent="0.2">
      <c r="A109" s="42">
        <v>2116</v>
      </c>
      <c r="B109" s="40" t="s">
        <v>206</v>
      </c>
      <c r="C109" s="268">
        <v>0</v>
      </c>
      <c r="D109" s="268">
        <v>0</v>
      </c>
      <c r="E109" s="268">
        <v>0</v>
      </c>
      <c r="F109" s="268">
        <v>0</v>
      </c>
      <c r="G109" s="268">
        <v>0</v>
      </c>
    </row>
    <row r="110" spans="1:8" x14ac:dyDescent="0.2">
      <c r="A110" s="42">
        <v>2117</v>
      </c>
      <c r="B110" s="40" t="s">
        <v>207</v>
      </c>
      <c r="C110" s="268">
        <v>76496.899999999994</v>
      </c>
      <c r="D110" s="268">
        <v>0</v>
      </c>
      <c r="E110" s="268">
        <v>0</v>
      </c>
      <c r="F110" s="268">
        <v>0</v>
      </c>
      <c r="G110" s="268">
        <v>0</v>
      </c>
    </row>
    <row r="111" spans="1:8" x14ac:dyDescent="0.2">
      <c r="A111" s="42">
        <v>2118</v>
      </c>
      <c r="B111" s="40" t="s">
        <v>208</v>
      </c>
      <c r="C111" s="268">
        <v>0.22</v>
      </c>
      <c r="D111" s="268">
        <v>0</v>
      </c>
      <c r="E111" s="268">
        <v>0</v>
      </c>
      <c r="F111" s="268">
        <v>0</v>
      </c>
      <c r="G111" s="268">
        <v>0</v>
      </c>
    </row>
    <row r="112" spans="1:8" x14ac:dyDescent="0.2">
      <c r="A112" s="42">
        <v>2119</v>
      </c>
      <c r="B112" s="40" t="s">
        <v>209</v>
      </c>
      <c r="C112" s="268">
        <v>97061.15</v>
      </c>
      <c r="D112" s="268">
        <v>0</v>
      </c>
      <c r="E112" s="268">
        <v>0</v>
      </c>
      <c r="F112" s="268">
        <v>0</v>
      </c>
      <c r="G112" s="268">
        <v>0</v>
      </c>
    </row>
    <row r="113" spans="1:8" x14ac:dyDescent="0.2">
      <c r="A113" s="42">
        <v>2120</v>
      </c>
      <c r="B113" s="40" t="s">
        <v>210</v>
      </c>
      <c r="C113" s="268">
        <v>0</v>
      </c>
      <c r="D113" s="268">
        <v>0</v>
      </c>
      <c r="E113" s="268">
        <v>0</v>
      </c>
      <c r="F113" s="268">
        <v>0</v>
      </c>
      <c r="G113" s="268">
        <v>0</v>
      </c>
    </row>
    <row r="114" spans="1:8" x14ac:dyDescent="0.2">
      <c r="A114" s="42">
        <v>2121</v>
      </c>
      <c r="B114" s="40" t="s">
        <v>211</v>
      </c>
      <c r="C114" s="268">
        <v>0</v>
      </c>
      <c r="D114" s="268">
        <v>0</v>
      </c>
      <c r="E114" s="268">
        <v>0</v>
      </c>
      <c r="F114" s="268">
        <v>0</v>
      </c>
      <c r="G114" s="268">
        <v>0</v>
      </c>
    </row>
    <row r="115" spans="1:8" x14ac:dyDescent="0.2">
      <c r="A115" s="42">
        <v>2122</v>
      </c>
      <c r="B115" s="40" t="s">
        <v>212</v>
      </c>
      <c r="C115" s="268">
        <v>0</v>
      </c>
      <c r="D115" s="268">
        <v>0</v>
      </c>
      <c r="E115" s="268">
        <v>0</v>
      </c>
      <c r="F115" s="268">
        <v>0</v>
      </c>
      <c r="G115" s="268">
        <v>0</v>
      </c>
    </row>
    <row r="116" spans="1:8" x14ac:dyDescent="0.2">
      <c r="A116" s="42">
        <v>2129</v>
      </c>
      <c r="B116" s="40" t="s">
        <v>213</v>
      </c>
      <c r="C116" s="268">
        <v>0</v>
      </c>
      <c r="D116" s="268">
        <v>0</v>
      </c>
      <c r="E116" s="268">
        <v>0</v>
      </c>
      <c r="F116" s="268">
        <v>0</v>
      </c>
      <c r="G116" s="268">
        <v>0</v>
      </c>
    </row>
    <row r="118" spans="1:8" x14ac:dyDescent="0.2">
      <c r="A118" s="39" t="s">
        <v>214</v>
      </c>
      <c r="B118" s="39"/>
      <c r="C118" s="39"/>
      <c r="D118" s="39"/>
      <c r="E118" s="39"/>
      <c r="F118" s="39"/>
      <c r="G118" s="39"/>
      <c r="H118" s="39"/>
    </row>
    <row r="119" spans="1:8" x14ac:dyDescent="0.2">
      <c r="A119" s="41" t="s">
        <v>101</v>
      </c>
      <c r="B119" s="41" t="s">
        <v>102</v>
      </c>
      <c r="C119" s="41" t="s">
        <v>103</v>
      </c>
      <c r="D119" s="41" t="s">
        <v>215</v>
      </c>
      <c r="E119" s="41" t="s">
        <v>118</v>
      </c>
      <c r="F119" s="41"/>
      <c r="G119" s="41"/>
      <c r="H119" s="41"/>
    </row>
    <row r="120" spans="1:8" x14ac:dyDescent="0.2">
      <c r="A120" s="42">
        <v>2160</v>
      </c>
      <c r="B120" s="40" t="s">
        <v>216</v>
      </c>
      <c r="C120" s="268">
        <v>0</v>
      </c>
    </row>
    <row r="121" spans="1:8" x14ac:dyDescent="0.2">
      <c r="A121" s="42">
        <v>2161</v>
      </c>
      <c r="B121" s="40" t="s">
        <v>217</v>
      </c>
      <c r="C121" s="268">
        <v>0</v>
      </c>
    </row>
    <row r="122" spans="1:8" x14ac:dyDescent="0.2">
      <c r="A122" s="42">
        <v>2162</v>
      </c>
      <c r="B122" s="40" t="s">
        <v>218</v>
      </c>
      <c r="C122" s="268">
        <v>0</v>
      </c>
    </row>
    <row r="123" spans="1:8" x14ac:dyDescent="0.2">
      <c r="A123" s="42">
        <v>2163</v>
      </c>
      <c r="B123" s="40" t="s">
        <v>219</v>
      </c>
      <c r="C123" s="268">
        <v>0</v>
      </c>
    </row>
    <row r="124" spans="1:8" x14ac:dyDescent="0.2">
      <c r="A124" s="42">
        <v>2164</v>
      </c>
      <c r="B124" s="40" t="s">
        <v>220</v>
      </c>
      <c r="C124" s="268">
        <v>0</v>
      </c>
    </row>
    <row r="125" spans="1:8" x14ac:dyDescent="0.2">
      <c r="A125" s="42">
        <v>2165</v>
      </c>
      <c r="B125" s="40" t="s">
        <v>221</v>
      </c>
      <c r="C125" s="268">
        <v>0</v>
      </c>
    </row>
    <row r="126" spans="1:8" x14ac:dyDescent="0.2">
      <c r="A126" s="42">
        <v>2166</v>
      </c>
      <c r="B126" s="40" t="s">
        <v>222</v>
      </c>
      <c r="C126" s="268">
        <v>0</v>
      </c>
    </row>
    <row r="127" spans="1:8" x14ac:dyDescent="0.2">
      <c r="A127" s="42">
        <v>2250</v>
      </c>
      <c r="B127" s="40" t="s">
        <v>223</v>
      </c>
      <c r="C127" s="268">
        <v>0</v>
      </c>
    </row>
    <row r="128" spans="1:8" x14ac:dyDescent="0.2">
      <c r="A128" s="42">
        <v>2251</v>
      </c>
      <c r="B128" s="40" t="s">
        <v>224</v>
      </c>
      <c r="C128" s="268">
        <v>0</v>
      </c>
    </row>
    <row r="129" spans="1:8" x14ac:dyDescent="0.2">
      <c r="A129" s="42">
        <v>2252</v>
      </c>
      <c r="B129" s="40" t="s">
        <v>225</v>
      </c>
      <c r="C129" s="268">
        <v>0</v>
      </c>
    </row>
    <row r="130" spans="1:8" x14ac:dyDescent="0.2">
      <c r="A130" s="42">
        <v>2253</v>
      </c>
      <c r="B130" s="40" t="s">
        <v>226</v>
      </c>
      <c r="C130" s="268">
        <v>0</v>
      </c>
    </row>
    <row r="131" spans="1:8" x14ac:dyDescent="0.2">
      <c r="A131" s="42">
        <v>2254</v>
      </c>
      <c r="B131" s="40" t="s">
        <v>227</v>
      </c>
      <c r="C131" s="268">
        <v>0</v>
      </c>
    </row>
    <row r="132" spans="1:8" x14ac:dyDescent="0.2">
      <c r="A132" s="42">
        <v>2255</v>
      </c>
      <c r="B132" s="40" t="s">
        <v>228</v>
      </c>
      <c r="C132" s="268">
        <v>0</v>
      </c>
    </row>
    <row r="133" spans="1:8" x14ac:dyDescent="0.2">
      <c r="A133" s="42">
        <v>2256</v>
      </c>
      <c r="B133" s="40" t="s">
        <v>229</v>
      </c>
      <c r="C133" s="268">
        <v>0</v>
      </c>
    </row>
    <row r="135" spans="1:8" x14ac:dyDescent="0.2">
      <c r="A135" s="39" t="s">
        <v>230</v>
      </c>
      <c r="B135" s="39"/>
      <c r="C135" s="39"/>
      <c r="D135" s="39"/>
      <c r="E135" s="39"/>
      <c r="F135" s="39"/>
      <c r="G135" s="39"/>
      <c r="H135" s="39"/>
    </row>
    <row r="136" spans="1:8" x14ac:dyDescent="0.2">
      <c r="A136" s="46" t="s">
        <v>101</v>
      </c>
      <c r="B136" s="46" t="s">
        <v>102</v>
      </c>
      <c r="C136" s="46" t="s">
        <v>103</v>
      </c>
      <c r="D136" s="46" t="s">
        <v>215</v>
      </c>
      <c r="E136" s="46" t="s">
        <v>118</v>
      </c>
      <c r="F136" s="46"/>
      <c r="G136" s="46"/>
      <c r="H136" s="46"/>
    </row>
    <row r="137" spans="1:8" x14ac:dyDescent="0.2">
      <c r="A137" s="42">
        <v>2159</v>
      </c>
      <c r="B137" s="40" t="s">
        <v>231</v>
      </c>
      <c r="C137" s="114">
        <v>0</v>
      </c>
    </row>
    <row r="138" spans="1:8" x14ac:dyDescent="0.2">
      <c r="A138" s="42">
        <v>2199</v>
      </c>
      <c r="B138" s="40" t="s">
        <v>232</v>
      </c>
      <c r="C138" s="114">
        <v>0</v>
      </c>
    </row>
    <row r="139" spans="1:8" x14ac:dyDescent="0.2">
      <c r="A139" s="42">
        <v>2240</v>
      </c>
      <c r="B139" s="40" t="s">
        <v>233</v>
      </c>
      <c r="C139" s="114">
        <v>0</v>
      </c>
    </row>
    <row r="140" spans="1:8" x14ac:dyDescent="0.2">
      <c r="A140" s="42">
        <v>2241</v>
      </c>
      <c r="B140" s="40" t="s">
        <v>234</v>
      </c>
      <c r="C140" s="114">
        <v>0</v>
      </c>
    </row>
    <row r="141" spans="1:8" x14ac:dyDescent="0.2">
      <c r="A141" s="42">
        <v>2242</v>
      </c>
      <c r="B141" s="40" t="s">
        <v>235</v>
      </c>
      <c r="C141" s="114">
        <v>0</v>
      </c>
    </row>
    <row r="142" spans="1:8" x14ac:dyDescent="0.2">
      <c r="A142" s="42">
        <v>2249</v>
      </c>
      <c r="B142" s="40" t="s">
        <v>236</v>
      </c>
      <c r="C142" s="114">
        <v>0</v>
      </c>
    </row>
    <row r="144" spans="1:8" x14ac:dyDescent="0.2">
      <c r="B144" s="40" t="s">
        <v>237</v>
      </c>
    </row>
    <row r="147" spans="3:6" x14ac:dyDescent="0.2">
      <c r="C147" s="225"/>
      <c r="D147" s="225"/>
      <c r="E147" s="225"/>
      <c r="F147" s="225"/>
    </row>
    <row r="148" spans="3:6" x14ac:dyDescent="0.2">
      <c r="C148" s="225"/>
      <c r="D148" s="225"/>
      <c r="E148" s="225"/>
      <c r="F148" s="225"/>
    </row>
    <row r="149" spans="3:6" x14ac:dyDescent="0.2">
      <c r="C149" s="225"/>
      <c r="D149" s="225"/>
      <c r="E149" s="225"/>
      <c r="F149" s="225"/>
    </row>
    <row r="150" spans="3:6" x14ac:dyDescent="0.2">
      <c r="C150" s="225"/>
      <c r="D150" s="225"/>
      <c r="E150" s="225"/>
      <c r="F150" s="225"/>
    </row>
    <row r="151" spans="3:6" x14ac:dyDescent="0.2">
      <c r="C151" s="225"/>
      <c r="D151" s="225"/>
      <c r="E151" s="225"/>
      <c r="F151" s="225"/>
    </row>
    <row r="152" spans="3:6" x14ac:dyDescent="0.2">
      <c r="C152" s="225"/>
      <c r="D152" s="225"/>
      <c r="E152" s="225"/>
      <c r="F152" s="225"/>
    </row>
    <row r="153" spans="3:6" x14ac:dyDescent="0.2">
      <c r="C153" s="225"/>
      <c r="D153" s="225"/>
      <c r="E153" s="225"/>
      <c r="F153" s="225"/>
    </row>
    <row r="154" spans="3:6" x14ac:dyDescent="0.2">
      <c r="C154" s="225"/>
      <c r="D154" s="225"/>
      <c r="E154" s="225"/>
      <c r="F154" s="225"/>
    </row>
    <row r="155" spans="3:6" x14ac:dyDescent="0.2">
      <c r="C155" s="225"/>
      <c r="D155" s="225"/>
      <c r="E155" s="225"/>
      <c r="F155" s="225"/>
    </row>
    <row r="156" spans="3:6" x14ac:dyDescent="0.2">
      <c r="C156" s="225"/>
      <c r="D156" s="225"/>
      <c r="E156" s="225"/>
      <c r="F156" s="225"/>
    </row>
    <row r="157" spans="3:6" x14ac:dyDescent="0.2">
      <c r="C157" s="225"/>
      <c r="D157" s="225"/>
      <c r="E157" s="225"/>
      <c r="F157" s="225"/>
    </row>
    <row r="158" spans="3:6" x14ac:dyDescent="0.2">
      <c r="C158" s="225"/>
      <c r="D158" s="225"/>
      <c r="E158" s="225"/>
      <c r="F158" s="225"/>
    </row>
  </sheetData>
  <mergeCells count="3">
    <mergeCell ref="A1:F1"/>
    <mergeCell ref="A2:F2"/>
    <mergeCell ref="A3:F3"/>
  </mergeCells>
  <pageMargins left="0.7" right="0.7" top="0.75" bottom="0.75" header="0.3" footer="0.3"/>
  <pageSetup scale="47" orientation="landscape"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8"/>
  <sheetViews>
    <sheetView showGridLines="0" view="pageBreakPreview" zoomScaleNormal="115" zoomScaleSheetLayoutView="100" workbookViewId="0">
      <selection sqref="A1:C1"/>
    </sheetView>
  </sheetViews>
  <sheetFormatPr baseColWidth="10" defaultColWidth="9.140625" defaultRowHeight="11.25" x14ac:dyDescent="0.2"/>
  <cols>
    <col min="1" max="1" width="10" style="40" customWidth="1"/>
    <col min="2" max="2" width="72.85546875" style="40" bestFit="1" customWidth="1"/>
    <col min="3" max="3" width="15.7109375" style="40" customWidth="1"/>
    <col min="4" max="5" width="19.7109375" style="40" customWidth="1"/>
    <col min="6" max="6" width="9.140625" style="40" customWidth="1"/>
    <col min="7" max="16384" width="9.140625" style="40"/>
  </cols>
  <sheetData>
    <row r="1" spans="1:5" s="128" customFormat="1" ht="18.95" customHeight="1" x14ac:dyDescent="0.25">
      <c r="A1" s="377" t="s">
        <v>1727</v>
      </c>
      <c r="B1" s="412"/>
      <c r="C1" s="412"/>
      <c r="D1" s="36" t="s">
        <v>95</v>
      </c>
      <c r="E1" s="37">
        <v>2022</v>
      </c>
    </row>
    <row r="2" spans="1:5" s="127" customFormat="1" ht="18.95" customHeight="1" x14ac:dyDescent="0.25">
      <c r="A2" s="377" t="s">
        <v>435</v>
      </c>
      <c r="B2" s="411"/>
      <c r="C2" s="411"/>
      <c r="D2" s="36" t="s">
        <v>97</v>
      </c>
      <c r="E2" s="37" t="s">
        <v>599</v>
      </c>
    </row>
    <row r="3" spans="1:5" s="127" customFormat="1" ht="18.95" customHeight="1" x14ac:dyDescent="0.25">
      <c r="A3" s="377" t="s">
        <v>1726</v>
      </c>
      <c r="B3" s="411"/>
      <c r="C3" s="411"/>
      <c r="D3" s="36" t="s">
        <v>98</v>
      </c>
      <c r="E3" s="37">
        <v>4</v>
      </c>
    </row>
    <row r="4" spans="1:5" x14ac:dyDescent="0.2">
      <c r="A4" s="38" t="s">
        <v>99</v>
      </c>
      <c r="B4" s="39"/>
      <c r="C4" s="39"/>
      <c r="D4" s="39"/>
      <c r="E4" s="39"/>
    </row>
    <row r="6" spans="1:5" x14ac:dyDescent="0.2">
      <c r="A6" s="52" t="s">
        <v>434</v>
      </c>
      <c r="B6" s="52"/>
      <c r="C6" s="52"/>
      <c r="D6" s="52"/>
      <c r="E6" s="52"/>
    </row>
    <row r="7" spans="1:5" x14ac:dyDescent="0.2">
      <c r="A7" s="51" t="s">
        <v>101</v>
      </c>
      <c r="B7" s="51" t="s">
        <v>102</v>
      </c>
      <c r="C7" s="51" t="s">
        <v>103</v>
      </c>
      <c r="D7" s="51" t="s">
        <v>386</v>
      </c>
      <c r="E7" s="51"/>
    </row>
    <row r="8" spans="1:5" x14ac:dyDescent="0.2">
      <c r="A8" s="54">
        <v>4100</v>
      </c>
      <c r="B8" s="47" t="s">
        <v>433</v>
      </c>
      <c r="C8" s="270">
        <v>28911325.84</v>
      </c>
      <c r="D8" s="47"/>
      <c r="E8" s="53"/>
    </row>
    <row r="9" spans="1:5" x14ac:dyDescent="0.2">
      <c r="A9" s="54">
        <v>4110</v>
      </c>
      <c r="B9" s="47" t="s">
        <v>432</v>
      </c>
      <c r="C9" s="270">
        <v>0</v>
      </c>
      <c r="D9" s="47"/>
      <c r="E9" s="53"/>
    </row>
    <row r="10" spans="1:5" x14ac:dyDescent="0.2">
      <c r="A10" s="54">
        <v>4111</v>
      </c>
      <c r="B10" s="47" t="s">
        <v>431</v>
      </c>
      <c r="C10" s="270">
        <v>0</v>
      </c>
      <c r="D10" s="47"/>
      <c r="E10" s="53"/>
    </row>
    <row r="11" spans="1:5" x14ac:dyDescent="0.2">
      <c r="A11" s="54">
        <v>4112</v>
      </c>
      <c r="B11" s="47" t="s">
        <v>430</v>
      </c>
      <c r="C11" s="270">
        <v>0</v>
      </c>
      <c r="D11" s="47"/>
      <c r="E11" s="53"/>
    </row>
    <row r="12" spans="1:5" x14ac:dyDescent="0.2">
      <c r="A12" s="54">
        <v>4113</v>
      </c>
      <c r="B12" s="47" t="s">
        <v>429</v>
      </c>
      <c r="C12" s="270">
        <v>0</v>
      </c>
      <c r="D12" s="47"/>
      <c r="E12" s="53"/>
    </row>
    <row r="13" spans="1:5" x14ac:dyDescent="0.2">
      <c r="A13" s="54">
        <v>4114</v>
      </c>
      <c r="B13" s="47" t="s">
        <v>428</v>
      </c>
      <c r="C13" s="270">
        <v>0</v>
      </c>
      <c r="D13" s="47"/>
      <c r="E13" s="53"/>
    </row>
    <row r="14" spans="1:5" x14ac:dyDescent="0.2">
      <c r="A14" s="54">
        <v>4115</v>
      </c>
      <c r="B14" s="47" t="s">
        <v>427</v>
      </c>
      <c r="C14" s="270">
        <v>0</v>
      </c>
      <c r="D14" s="47"/>
      <c r="E14" s="53"/>
    </row>
    <row r="15" spans="1:5" x14ac:dyDescent="0.2">
      <c r="A15" s="54">
        <v>4116</v>
      </c>
      <c r="B15" s="47" t="s">
        <v>426</v>
      </c>
      <c r="C15" s="270">
        <v>0</v>
      </c>
      <c r="D15" s="47"/>
      <c r="E15" s="53"/>
    </row>
    <row r="16" spans="1:5" x14ac:dyDescent="0.2">
      <c r="A16" s="54">
        <v>4117</v>
      </c>
      <c r="B16" s="47" t="s">
        <v>425</v>
      </c>
      <c r="C16" s="270">
        <v>0</v>
      </c>
      <c r="D16" s="47"/>
      <c r="E16" s="53"/>
    </row>
    <row r="17" spans="1:5" ht="22.5" customHeight="1" x14ac:dyDescent="0.2">
      <c r="A17" s="54">
        <v>4118</v>
      </c>
      <c r="B17" s="55" t="s">
        <v>424</v>
      </c>
      <c r="C17" s="270">
        <v>0</v>
      </c>
      <c r="D17" s="47"/>
      <c r="E17" s="53"/>
    </row>
    <row r="18" spans="1:5" x14ac:dyDescent="0.2">
      <c r="A18" s="54">
        <v>4119</v>
      </c>
      <c r="B18" s="47" t="s">
        <v>423</v>
      </c>
      <c r="C18" s="270">
        <v>0</v>
      </c>
      <c r="D18" s="47"/>
      <c r="E18" s="53"/>
    </row>
    <row r="19" spans="1:5" x14ac:dyDescent="0.2">
      <c r="A19" s="54">
        <v>4120</v>
      </c>
      <c r="B19" s="47" t="s">
        <v>422</v>
      </c>
      <c r="C19" s="270">
        <v>0</v>
      </c>
      <c r="D19" s="47"/>
      <c r="E19" s="53"/>
    </row>
    <row r="20" spans="1:5" x14ac:dyDescent="0.2">
      <c r="A20" s="54">
        <v>4121</v>
      </c>
      <c r="B20" s="47" t="s">
        <v>421</v>
      </c>
      <c r="C20" s="270">
        <v>0</v>
      </c>
      <c r="D20" s="47"/>
      <c r="E20" s="53"/>
    </row>
    <row r="21" spans="1:5" x14ac:dyDescent="0.2">
      <c r="A21" s="54">
        <v>4122</v>
      </c>
      <c r="B21" s="47" t="s">
        <v>420</v>
      </c>
      <c r="C21" s="270">
        <v>0</v>
      </c>
      <c r="D21" s="47"/>
      <c r="E21" s="53"/>
    </row>
    <row r="22" spans="1:5" x14ac:dyDescent="0.2">
      <c r="A22" s="54">
        <v>4123</v>
      </c>
      <c r="B22" s="47" t="s">
        <v>419</v>
      </c>
      <c r="C22" s="270">
        <v>0</v>
      </c>
      <c r="D22" s="47"/>
      <c r="E22" s="53"/>
    </row>
    <row r="23" spans="1:5" x14ac:dyDescent="0.2">
      <c r="A23" s="54">
        <v>4124</v>
      </c>
      <c r="B23" s="47" t="s">
        <v>418</v>
      </c>
      <c r="C23" s="270">
        <v>0</v>
      </c>
      <c r="D23" s="47"/>
      <c r="E23" s="53"/>
    </row>
    <row r="24" spans="1:5" x14ac:dyDescent="0.2">
      <c r="A24" s="54">
        <v>4129</v>
      </c>
      <c r="B24" s="47" t="s">
        <v>417</v>
      </c>
      <c r="C24" s="270">
        <v>0</v>
      </c>
      <c r="D24" s="47"/>
      <c r="E24" s="53"/>
    </row>
    <row r="25" spans="1:5" x14ac:dyDescent="0.2">
      <c r="A25" s="54">
        <v>4130</v>
      </c>
      <c r="B25" s="47" t="s">
        <v>416</v>
      </c>
      <c r="C25" s="270">
        <v>0</v>
      </c>
      <c r="D25" s="47"/>
      <c r="E25" s="53"/>
    </row>
    <row r="26" spans="1:5" x14ac:dyDescent="0.2">
      <c r="A26" s="54">
        <v>4131</v>
      </c>
      <c r="B26" s="47" t="s">
        <v>415</v>
      </c>
      <c r="C26" s="270">
        <v>0</v>
      </c>
      <c r="D26" s="47"/>
      <c r="E26" s="53"/>
    </row>
    <row r="27" spans="1:5" ht="22.5" customHeight="1" x14ac:dyDescent="0.2">
      <c r="A27" s="54">
        <v>4132</v>
      </c>
      <c r="B27" s="55" t="s">
        <v>414</v>
      </c>
      <c r="C27" s="270">
        <v>0</v>
      </c>
      <c r="D27" s="47"/>
      <c r="E27" s="53"/>
    </row>
    <row r="28" spans="1:5" x14ac:dyDescent="0.2">
      <c r="A28" s="54">
        <v>4140</v>
      </c>
      <c r="B28" s="47" t="s">
        <v>413</v>
      </c>
      <c r="C28" s="270">
        <v>0</v>
      </c>
      <c r="D28" s="47"/>
      <c r="E28" s="53"/>
    </row>
    <row r="29" spans="1:5" x14ac:dyDescent="0.2">
      <c r="A29" s="54">
        <v>4141</v>
      </c>
      <c r="B29" s="47" t="s">
        <v>412</v>
      </c>
      <c r="C29" s="270">
        <v>0</v>
      </c>
      <c r="D29" s="47"/>
      <c r="E29" s="53"/>
    </row>
    <row r="30" spans="1:5" x14ac:dyDescent="0.2">
      <c r="A30" s="54">
        <v>4143</v>
      </c>
      <c r="B30" s="47" t="s">
        <v>411</v>
      </c>
      <c r="C30" s="270">
        <v>0</v>
      </c>
      <c r="D30" s="47"/>
      <c r="E30" s="53"/>
    </row>
    <row r="31" spans="1:5" x14ac:dyDescent="0.2">
      <c r="A31" s="54">
        <v>4144</v>
      </c>
      <c r="B31" s="47" t="s">
        <v>410</v>
      </c>
      <c r="C31" s="270">
        <v>0</v>
      </c>
      <c r="D31" s="47"/>
      <c r="E31" s="53"/>
    </row>
    <row r="32" spans="1:5" ht="22.5" customHeight="1" x14ac:dyDescent="0.2">
      <c r="A32" s="54">
        <v>4145</v>
      </c>
      <c r="B32" s="55" t="s">
        <v>409</v>
      </c>
      <c r="C32" s="270">
        <v>0</v>
      </c>
      <c r="D32" s="47"/>
      <c r="E32" s="53"/>
    </row>
    <row r="33" spans="1:5" x14ac:dyDescent="0.2">
      <c r="A33" s="54">
        <v>4149</v>
      </c>
      <c r="B33" s="47" t="s">
        <v>408</v>
      </c>
      <c r="C33" s="270">
        <v>0</v>
      </c>
      <c r="D33" s="47"/>
      <c r="E33" s="53"/>
    </row>
    <row r="34" spans="1:5" x14ac:dyDescent="0.2">
      <c r="A34" s="54">
        <v>4150</v>
      </c>
      <c r="B34" s="47" t="s">
        <v>407</v>
      </c>
      <c r="C34" s="270">
        <v>764900</v>
      </c>
      <c r="D34" s="47"/>
      <c r="E34" s="53"/>
    </row>
    <row r="35" spans="1:5" x14ac:dyDescent="0.2">
      <c r="A35" s="54">
        <v>4151</v>
      </c>
      <c r="B35" s="47" t="s">
        <v>407</v>
      </c>
      <c r="C35" s="270">
        <v>0</v>
      </c>
      <c r="D35" s="47"/>
      <c r="E35" s="53"/>
    </row>
    <row r="36" spans="1:5" ht="22.5" customHeight="1" x14ac:dyDescent="0.2">
      <c r="A36" s="54">
        <v>4154</v>
      </c>
      <c r="B36" s="55" t="s">
        <v>406</v>
      </c>
      <c r="C36" s="270">
        <v>0</v>
      </c>
      <c r="D36" s="47"/>
      <c r="E36" s="53"/>
    </row>
    <row r="37" spans="1:5" x14ac:dyDescent="0.2">
      <c r="A37" s="54">
        <v>4160</v>
      </c>
      <c r="B37" s="47" t="s">
        <v>405</v>
      </c>
      <c r="C37" s="270">
        <v>52963.6</v>
      </c>
      <c r="D37" s="47"/>
      <c r="E37" s="53"/>
    </row>
    <row r="38" spans="1:5" x14ac:dyDescent="0.2">
      <c r="A38" s="54">
        <v>4161</v>
      </c>
      <c r="B38" s="47" t="s">
        <v>404</v>
      </c>
      <c r="C38" s="270">
        <v>0</v>
      </c>
      <c r="D38" s="47"/>
      <c r="E38" s="53"/>
    </row>
    <row r="39" spans="1:5" x14ac:dyDescent="0.2">
      <c r="A39" s="54">
        <v>4162</v>
      </c>
      <c r="B39" s="47" t="s">
        <v>403</v>
      </c>
      <c r="C39" s="270">
        <v>0</v>
      </c>
      <c r="D39" s="47"/>
      <c r="E39" s="53"/>
    </row>
    <row r="40" spans="1:5" x14ac:dyDescent="0.2">
      <c r="A40" s="54">
        <v>4163</v>
      </c>
      <c r="B40" s="47" t="s">
        <v>402</v>
      </c>
      <c r="C40" s="270">
        <v>0</v>
      </c>
      <c r="D40" s="47"/>
      <c r="E40" s="53"/>
    </row>
    <row r="41" spans="1:5" x14ac:dyDescent="0.2">
      <c r="A41" s="54">
        <v>4164</v>
      </c>
      <c r="B41" s="47" t="s">
        <v>401</v>
      </c>
      <c r="C41" s="270">
        <v>0</v>
      </c>
      <c r="D41" s="47"/>
      <c r="E41" s="53"/>
    </row>
    <row r="42" spans="1:5" x14ac:dyDescent="0.2">
      <c r="A42" s="54">
        <v>4165</v>
      </c>
      <c r="B42" s="47" t="s">
        <v>400</v>
      </c>
      <c r="C42" s="270">
        <v>0</v>
      </c>
      <c r="D42" s="47"/>
      <c r="E42" s="53"/>
    </row>
    <row r="43" spans="1:5" ht="22.5" customHeight="1" x14ac:dyDescent="0.2">
      <c r="A43" s="54">
        <v>4166</v>
      </c>
      <c r="B43" s="55" t="s">
        <v>399</v>
      </c>
      <c r="C43" s="270">
        <v>0</v>
      </c>
      <c r="D43" s="47"/>
      <c r="E43" s="53"/>
    </row>
    <row r="44" spans="1:5" x14ac:dyDescent="0.2">
      <c r="A44" s="54">
        <v>4168</v>
      </c>
      <c r="B44" s="47" t="s">
        <v>398</v>
      </c>
      <c r="C44" s="270">
        <v>0</v>
      </c>
      <c r="D44" s="47"/>
      <c r="E44" s="53"/>
    </row>
    <row r="45" spans="1:5" x14ac:dyDescent="0.2">
      <c r="A45" s="54">
        <v>4169</v>
      </c>
      <c r="B45" s="47" t="s">
        <v>397</v>
      </c>
      <c r="C45" s="270">
        <v>52963.6</v>
      </c>
      <c r="D45" s="47"/>
      <c r="E45" s="53"/>
    </row>
    <row r="46" spans="1:5" x14ac:dyDescent="0.2">
      <c r="A46" s="54">
        <v>4170</v>
      </c>
      <c r="B46" s="47" t="s">
        <v>396</v>
      </c>
      <c r="C46" s="270">
        <v>28093462.239999998</v>
      </c>
      <c r="D46" s="47"/>
      <c r="E46" s="53"/>
    </row>
    <row r="47" spans="1:5" x14ac:dyDescent="0.2">
      <c r="A47" s="54">
        <v>4171</v>
      </c>
      <c r="B47" s="47" t="s">
        <v>395</v>
      </c>
      <c r="C47" s="270">
        <v>0</v>
      </c>
      <c r="D47" s="47"/>
      <c r="E47" s="53"/>
    </row>
    <row r="48" spans="1:5" x14ac:dyDescent="0.2">
      <c r="A48" s="54">
        <v>4172</v>
      </c>
      <c r="B48" s="47" t="s">
        <v>394</v>
      </c>
      <c r="C48" s="270">
        <v>0</v>
      </c>
      <c r="D48" s="47"/>
      <c r="E48" s="53"/>
    </row>
    <row r="49" spans="1:5" ht="22.5" customHeight="1" x14ac:dyDescent="0.2">
      <c r="A49" s="54">
        <v>4173</v>
      </c>
      <c r="B49" s="55" t="s">
        <v>393</v>
      </c>
      <c r="C49" s="270">
        <v>27092682.760000002</v>
      </c>
      <c r="D49" s="47"/>
      <c r="E49" s="53"/>
    </row>
    <row r="50" spans="1:5" ht="22.5" customHeight="1" x14ac:dyDescent="0.2">
      <c r="A50" s="54">
        <v>4174</v>
      </c>
      <c r="B50" s="55" t="s">
        <v>392</v>
      </c>
      <c r="C50" s="270">
        <v>1000779.48</v>
      </c>
      <c r="D50" s="47"/>
      <c r="E50" s="53"/>
    </row>
    <row r="51" spans="1:5" ht="22.5" customHeight="1" x14ac:dyDescent="0.2">
      <c r="A51" s="54">
        <v>4175</v>
      </c>
      <c r="B51" s="55" t="s">
        <v>391</v>
      </c>
      <c r="C51" s="270">
        <v>0</v>
      </c>
      <c r="D51" s="47"/>
      <c r="E51" s="53"/>
    </row>
    <row r="52" spans="1:5" ht="22.5" customHeight="1" x14ac:dyDescent="0.2">
      <c r="A52" s="54">
        <v>4176</v>
      </c>
      <c r="B52" s="55" t="s">
        <v>390</v>
      </c>
      <c r="C52" s="270">
        <v>0</v>
      </c>
      <c r="D52" s="47"/>
      <c r="E52" s="53"/>
    </row>
    <row r="53" spans="1:5" ht="22.5" customHeight="1" x14ac:dyDescent="0.2">
      <c r="A53" s="54">
        <v>4177</v>
      </c>
      <c r="B53" s="55" t="s">
        <v>389</v>
      </c>
      <c r="C53" s="270">
        <v>0</v>
      </c>
      <c r="D53" s="47"/>
      <c r="E53" s="53"/>
    </row>
    <row r="54" spans="1:5" ht="22.5" customHeight="1" x14ac:dyDescent="0.2">
      <c r="A54" s="54">
        <v>4178</v>
      </c>
      <c r="B54" s="55" t="s">
        <v>388</v>
      </c>
      <c r="C54" s="270">
        <v>0</v>
      </c>
      <c r="D54" s="47"/>
      <c r="E54" s="53"/>
    </row>
    <row r="55" spans="1:5" x14ac:dyDescent="0.2">
      <c r="A55" s="54"/>
      <c r="B55" s="55"/>
      <c r="C55" s="270"/>
      <c r="D55" s="47"/>
      <c r="E55" s="53"/>
    </row>
    <row r="56" spans="1:5" x14ac:dyDescent="0.2">
      <c r="A56" s="52" t="s">
        <v>387</v>
      </c>
      <c r="B56" s="52"/>
      <c r="C56" s="52"/>
      <c r="D56" s="52"/>
      <c r="E56" s="52"/>
    </row>
    <row r="57" spans="1:5" x14ac:dyDescent="0.2">
      <c r="A57" s="51" t="s">
        <v>101</v>
      </c>
      <c r="B57" s="51" t="s">
        <v>102</v>
      </c>
      <c r="C57" s="51" t="s">
        <v>103</v>
      </c>
      <c r="D57" s="51" t="s">
        <v>386</v>
      </c>
      <c r="E57" s="51"/>
    </row>
    <row r="58" spans="1:5" ht="33.75" customHeight="1" x14ac:dyDescent="0.2">
      <c r="A58" s="54">
        <v>4200</v>
      </c>
      <c r="B58" s="55" t="s">
        <v>385</v>
      </c>
      <c r="C58" s="270">
        <v>141315089.63</v>
      </c>
      <c r="D58" s="47"/>
      <c r="E58" s="53"/>
    </row>
    <row r="59" spans="1:5" ht="22.5" customHeight="1" x14ac:dyDescent="0.2">
      <c r="A59" s="54">
        <v>4210</v>
      </c>
      <c r="B59" s="55" t="s">
        <v>384</v>
      </c>
      <c r="C59" s="270">
        <v>0</v>
      </c>
      <c r="D59" s="47"/>
      <c r="E59" s="53"/>
    </row>
    <row r="60" spans="1:5" x14ac:dyDescent="0.2">
      <c r="A60" s="54">
        <v>4211</v>
      </c>
      <c r="B60" s="47" t="s">
        <v>294</v>
      </c>
      <c r="C60" s="270">
        <v>0</v>
      </c>
      <c r="D60" s="47"/>
      <c r="E60" s="53"/>
    </row>
    <row r="61" spans="1:5" x14ac:dyDescent="0.2">
      <c r="A61" s="54">
        <v>4212</v>
      </c>
      <c r="B61" s="47" t="s">
        <v>291</v>
      </c>
      <c r="C61" s="270">
        <v>0</v>
      </c>
      <c r="D61" s="47"/>
      <c r="E61" s="53"/>
    </row>
    <row r="62" spans="1:5" x14ac:dyDescent="0.2">
      <c r="A62" s="54">
        <v>4213</v>
      </c>
      <c r="B62" s="47" t="s">
        <v>288</v>
      </c>
      <c r="C62" s="270">
        <v>0</v>
      </c>
      <c r="D62" s="47"/>
      <c r="E62" s="53"/>
    </row>
    <row r="63" spans="1:5" x14ac:dyDescent="0.2">
      <c r="A63" s="54">
        <v>4214</v>
      </c>
      <c r="B63" s="47" t="s">
        <v>383</v>
      </c>
      <c r="C63" s="270">
        <v>0</v>
      </c>
      <c r="D63" s="47"/>
      <c r="E63" s="53"/>
    </row>
    <row r="64" spans="1:5" x14ac:dyDescent="0.2">
      <c r="A64" s="54">
        <v>4215</v>
      </c>
      <c r="B64" s="47" t="s">
        <v>382</v>
      </c>
      <c r="C64" s="270">
        <v>0</v>
      </c>
      <c r="D64" s="47"/>
      <c r="E64" s="53"/>
    </row>
    <row r="65" spans="1:5" x14ac:dyDescent="0.2">
      <c r="A65" s="54">
        <v>4220</v>
      </c>
      <c r="B65" s="47" t="s">
        <v>381</v>
      </c>
      <c r="C65" s="270">
        <v>141315089.63</v>
      </c>
      <c r="D65" s="47"/>
      <c r="E65" s="53"/>
    </row>
    <row r="66" spans="1:5" x14ac:dyDescent="0.2">
      <c r="A66" s="54">
        <v>4221</v>
      </c>
      <c r="B66" s="47" t="s">
        <v>380</v>
      </c>
      <c r="C66" s="270">
        <v>0</v>
      </c>
      <c r="D66" s="47"/>
      <c r="E66" s="53"/>
    </row>
    <row r="67" spans="1:5" x14ac:dyDescent="0.2">
      <c r="A67" s="54">
        <v>4223</v>
      </c>
      <c r="B67" s="47" t="s">
        <v>321</v>
      </c>
      <c r="C67" s="270">
        <v>141315089.63</v>
      </c>
      <c r="D67" s="47"/>
      <c r="E67" s="53"/>
    </row>
    <row r="68" spans="1:5" x14ac:dyDescent="0.2">
      <c r="A68" s="54">
        <v>4225</v>
      </c>
      <c r="B68" s="47" t="s">
        <v>313</v>
      </c>
      <c r="C68" s="270">
        <v>0</v>
      </c>
      <c r="D68" s="47"/>
      <c r="E68" s="53"/>
    </row>
    <row r="69" spans="1:5" x14ac:dyDescent="0.2">
      <c r="A69" s="54">
        <v>4227</v>
      </c>
      <c r="B69" s="47" t="s">
        <v>379</v>
      </c>
      <c r="C69" s="270">
        <v>0</v>
      </c>
      <c r="D69" s="47"/>
      <c r="E69" s="53"/>
    </row>
    <row r="70" spans="1:5" x14ac:dyDescent="0.2">
      <c r="A70" s="53"/>
      <c r="B70" s="53"/>
      <c r="C70" s="53"/>
      <c r="D70" s="53"/>
      <c r="E70" s="53"/>
    </row>
    <row r="71" spans="1:5" x14ac:dyDescent="0.2">
      <c r="A71" s="52" t="s">
        <v>378</v>
      </c>
      <c r="B71" s="52"/>
      <c r="C71" s="52"/>
      <c r="D71" s="52"/>
      <c r="E71" s="52"/>
    </row>
    <row r="72" spans="1:5" x14ac:dyDescent="0.2">
      <c r="A72" s="51" t="s">
        <v>101</v>
      </c>
      <c r="B72" s="51" t="s">
        <v>102</v>
      </c>
      <c r="C72" s="51" t="s">
        <v>103</v>
      </c>
      <c r="D72" s="51" t="s">
        <v>215</v>
      </c>
      <c r="E72" s="51" t="s">
        <v>118</v>
      </c>
    </row>
    <row r="73" spans="1:5" x14ac:dyDescent="0.2">
      <c r="A73" s="50">
        <v>4300</v>
      </c>
      <c r="B73" s="47" t="s">
        <v>377</v>
      </c>
      <c r="C73" s="270">
        <v>1170919.8400000001</v>
      </c>
      <c r="D73" s="47"/>
      <c r="E73" s="47"/>
    </row>
    <row r="74" spans="1:5" x14ac:dyDescent="0.2">
      <c r="A74" s="50">
        <v>4310</v>
      </c>
      <c r="B74" s="47" t="s">
        <v>376</v>
      </c>
      <c r="C74" s="270">
        <v>1166090.98</v>
      </c>
      <c r="D74" s="47"/>
      <c r="E74" s="47"/>
    </row>
    <row r="75" spans="1:5" x14ac:dyDescent="0.2">
      <c r="A75" s="50">
        <v>4311</v>
      </c>
      <c r="B75" s="47" t="s">
        <v>375</v>
      </c>
      <c r="C75" s="270">
        <v>1166090.98</v>
      </c>
      <c r="D75" s="47"/>
      <c r="E75" s="47"/>
    </row>
    <row r="76" spans="1:5" x14ac:dyDescent="0.2">
      <c r="A76" s="50">
        <v>4319</v>
      </c>
      <c r="B76" s="47" t="s">
        <v>374</v>
      </c>
      <c r="C76" s="270">
        <v>3586</v>
      </c>
      <c r="D76" s="47"/>
      <c r="E76" s="47"/>
    </row>
    <row r="77" spans="1:5" x14ac:dyDescent="0.2">
      <c r="A77" s="50">
        <v>4320</v>
      </c>
      <c r="B77" s="47" t="s">
        <v>373</v>
      </c>
      <c r="C77" s="270">
        <v>0</v>
      </c>
      <c r="D77" s="47"/>
      <c r="E77" s="47"/>
    </row>
    <row r="78" spans="1:5" x14ac:dyDescent="0.2">
      <c r="A78" s="50">
        <v>4321</v>
      </c>
      <c r="B78" s="47" t="s">
        <v>372</v>
      </c>
      <c r="C78" s="270">
        <v>0</v>
      </c>
      <c r="D78" s="47"/>
      <c r="E78" s="47"/>
    </row>
    <row r="79" spans="1:5" x14ac:dyDescent="0.2">
      <c r="A79" s="50">
        <v>4322</v>
      </c>
      <c r="B79" s="47" t="s">
        <v>371</v>
      </c>
      <c r="C79" s="270">
        <v>0</v>
      </c>
      <c r="D79" s="47"/>
      <c r="E79" s="47"/>
    </row>
    <row r="80" spans="1:5" x14ac:dyDescent="0.2">
      <c r="A80" s="50">
        <v>4323</v>
      </c>
      <c r="B80" s="47" t="s">
        <v>370</v>
      </c>
      <c r="C80" s="270">
        <v>0</v>
      </c>
      <c r="D80" s="47"/>
      <c r="E80" s="47"/>
    </row>
    <row r="81" spans="1:5" x14ac:dyDescent="0.2">
      <c r="A81" s="50">
        <v>4324</v>
      </c>
      <c r="B81" s="47" t="s">
        <v>369</v>
      </c>
      <c r="C81" s="270">
        <v>0</v>
      </c>
      <c r="D81" s="47"/>
      <c r="E81" s="47"/>
    </row>
    <row r="82" spans="1:5" x14ac:dyDescent="0.2">
      <c r="A82" s="50">
        <v>4325</v>
      </c>
      <c r="B82" s="47" t="s">
        <v>368</v>
      </c>
      <c r="C82" s="270">
        <v>0</v>
      </c>
      <c r="D82" s="47"/>
      <c r="E82" s="47"/>
    </row>
    <row r="83" spans="1:5" x14ac:dyDescent="0.2">
      <c r="A83" s="50">
        <v>4330</v>
      </c>
      <c r="B83" s="47" t="s">
        <v>367</v>
      </c>
      <c r="C83" s="270">
        <v>0</v>
      </c>
      <c r="D83" s="47"/>
      <c r="E83" s="47"/>
    </row>
    <row r="84" spans="1:5" x14ac:dyDescent="0.2">
      <c r="A84" s="50">
        <v>4331</v>
      </c>
      <c r="B84" s="47" t="s">
        <v>367</v>
      </c>
      <c r="C84" s="270">
        <v>0</v>
      </c>
      <c r="D84" s="47"/>
      <c r="E84" s="47"/>
    </row>
    <row r="85" spans="1:5" x14ac:dyDescent="0.2">
      <c r="A85" s="50">
        <v>4340</v>
      </c>
      <c r="B85" s="47" t="s">
        <v>366</v>
      </c>
      <c r="C85" s="270">
        <v>0</v>
      </c>
      <c r="D85" s="47"/>
      <c r="E85" s="47"/>
    </row>
    <row r="86" spans="1:5" x14ac:dyDescent="0.2">
      <c r="A86" s="50">
        <v>4341</v>
      </c>
      <c r="B86" s="47" t="s">
        <v>366</v>
      </c>
      <c r="C86" s="270">
        <v>0</v>
      </c>
      <c r="D86" s="47"/>
      <c r="E86" s="47"/>
    </row>
    <row r="87" spans="1:5" x14ac:dyDescent="0.2">
      <c r="A87" s="50">
        <v>4390</v>
      </c>
      <c r="B87" s="47" t="s">
        <v>360</v>
      </c>
      <c r="C87" s="270">
        <v>4828.8599999999997</v>
      </c>
      <c r="D87" s="47"/>
      <c r="E87" s="47"/>
    </row>
    <row r="88" spans="1:5" x14ac:dyDescent="0.2">
      <c r="A88" s="50">
        <v>4392</v>
      </c>
      <c r="B88" s="47" t="s">
        <v>365</v>
      </c>
      <c r="C88" s="270">
        <v>0</v>
      </c>
      <c r="D88" s="47"/>
      <c r="E88" s="47"/>
    </row>
    <row r="89" spans="1:5" x14ac:dyDescent="0.2">
      <c r="A89" s="50">
        <v>4393</v>
      </c>
      <c r="B89" s="47" t="s">
        <v>364</v>
      </c>
      <c r="C89" s="270">
        <v>0</v>
      </c>
      <c r="D89" s="47"/>
      <c r="E89" s="47"/>
    </row>
    <row r="90" spans="1:5" x14ac:dyDescent="0.2">
      <c r="A90" s="50">
        <v>4394</v>
      </c>
      <c r="B90" s="47" t="s">
        <v>363</v>
      </c>
      <c r="C90" s="270">
        <v>0</v>
      </c>
      <c r="D90" s="47"/>
      <c r="E90" s="47"/>
    </row>
    <row r="91" spans="1:5" x14ac:dyDescent="0.2">
      <c r="A91" s="50">
        <v>4395</v>
      </c>
      <c r="B91" s="47" t="s">
        <v>244</v>
      </c>
      <c r="C91" s="270">
        <v>0</v>
      </c>
      <c r="D91" s="47"/>
      <c r="E91" s="47"/>
    </row>
    <row r="92" spans="1:5" x14ac:dyDescent="0.2">
      <c r="A92" s="50">
        <v>4396</v>
      </c>
      <c r="B92" s="47" t="s">
        <v>362</v>
      </c>
      <c r="C92" s="270">
        <v>0</v>
      </c>
      <c r="D92" s="47"/>
      <c r="E92" s="47"/>
    </row>
    <row r="93" spans="1:5" x14ac:dyDescent="0.2">
      <c r="A93" s="50">
        <v>4397</v>
      </c>
      <c r="B93" s="47" t="s">
        <v>361</v>
      </c>
      <c r="C93" s="270">
        <v>0</v>
      </c>
      <c r="D93" s="47"/>
      <c r="E93" s="47"/>
    </row>
    <row r="94" spans="1:5" x14ac:dyDescent="0.2">
      <c r="A94" s="50">
        <v>4399</v>
      </c>
      <c r="B94" s="47" t="s">
        <v>360</v>
      </c>
      <c r="C94" s="270">
        <v>4828.8599999999997</v>
      </c>
      <c r="D94" s="47"/>
      <c r="E94" s="47"/>
    </row>
    <row r="95" spans="1:5" x14ac:dyDescent="0.2">
      <c r="A95" s="53"/>
      <c r="B95" s="53"/>
      <c r="C95" s="53"/>
      <c r="D95" s="53"/>
      <c r="E95" s="53"/>
    </row>
    <row r="96" spans="1:5" x14ac:dyDescent="0.2">
      <c r="A96" s="52" t="s">
        <v>359</v>
      </c>
      <c r="B96" s="52"/>
      <c r="C96" s="52"/>
      <c r="D96" s="52"/>
      <c r="E96" s="52"/>
    </row>
    <row r="97" spans="1:5" x14ac:dyDescent="0.2">
      <c r="A97" s="51" t="s">
        <v>101</v>
      </c>
      <c r="B97" s="51" t="s">
        <v>102</v>
      </c>
      <c r="C97" s="51" t="s">
        <v>103</v>
      </c>
      <c r="D97" s="51" t="s">
        <v>358</v>
      </c>
      <c r="E97" s="51" t="s">
        <v>118</v>
      </c>
    </row>
    <row r="98" spans="1:5" x14ac:dyDescent="0.2">
      <c r="A98" s="50">
        <v>5000</v>
      </c>
      <c r="B98" s="47" t="s">
        <v>357</v>
      </c>
      <c r="C98" s="270">
        <v>163579771.44</v>
      </c>
      <c r="D98" s="48">
        <f>C98/C98</f>
        <v>1</v>
      </c>
      <c r="E98" s="47"/>
    </row>
    <row r="99" spans="1:5" x14ac:dyDescent="0.2">
      <c r="A99" s="50">
        <v>5100</v>
      </c>
      <c r="B99" s="47" t="s">
        <v>356</v>
      </c>
      <c r="C99" s="270">
        <v>153123372.88</v>
      </c>
      <c r="D99" s="48">
        <f t="shared" ref="D99:D130" si="0">C99/$C$99</f>
        <v>1</v>
      </c>
      <c r="E99" s="47"/>
    </row>
    <row r="100" spans="1:5" x14ac:dyDescent="0.2">
      <c r="A100" s="50">
        <v>5110</v>
      </c>
      <c r="B100" s="47" t="s">
        <v>355</v>
      </c>
      <c r="C100" s="270">
        <v>424421.19</v>
      </c>
      <c r="D100" s="48">
        <f t="shared" si="0"/>
        <v>2.7717596733753454E-3</v>
      </c>
      <c r="E100" s="47"/>
    </row>
    <row r="101" spans="1:5" x14ac:dyDescent="0.2">
      <c r="A101" s="50">
        <v>5111</v>
      </c>
      <c r="B101" s="47" t="s">
        <v>354</v>
      </c>
      <c r="C101" s="270">
        <v>0</v>
      </c>
      <c r="D101" s="48">
        <f t="shared" si="0"/>
        <v>0</v>
      </c>
      <c r="E101" s="47"/>
    </row>
    <row r="102" spans="1:5" x14ac:dyDescent="0.2">
      <c r="A102" s="50">
        <v>5112</v>
      </c>
      <c r="B102" s="47" t="s">
        <v>353</v>
      </c>
      <c r="C102" s="270">
        <v>408295.75</v>
      </c>
      <c r="D102" s="48">
        <f t="shared" si="0"/>
        <v>2.6664495584222403E-3</v>
      </c>
      <c r="E102" s="47"/>
    </row>
    <row r="103" spans="1:5" x14ac:dyDescent="0.2">
      <c r="A103" s="50">
        <v>5113</v>
      </c>
      <c r="B103" s="47" t="s">
        <v>352</v>
      </c>
      <c r="C103" s="270">
        <v>0</v>
      </c>
      <c r="D103" s="48">
        <f t="shared" si="0"/>
        <v>0</v>
      </c>
      <c r="E103" s="47"/>
    </row>
    <row r="104" spans="1:5" x14ac:dyDescent="0.2">
      <c r="A104" s="50">
        <v>5114</v>
      </c>
      <c r="B104" s="47" t="s">
        <v>351</v>
      </c>
      <c r="C104" s="270">
        <v>0</v>
      </c>
      <c r="D104" s="48">
        <f t="shared" si="0"/>
        <v>0</v>
      </c>
      <c r="E104" s="47"/>
    </row>
    <row r="105" spans="1:5" x14ac:dyDescent="0.2">
      <c r="A105" s="50">
        <v>5115</v>
      </c>
      <c r="B105" s="47" t="s">
        <v>350</v>
      </c>
      <c r="C105" s="270">
        <v>16125.44</v>
      </c>
      <c r="D105" s="48">
        <f t="shared" si="0"/>
        <v>1.0531011495310527E-4</v>
      </c>
      <c r="E105" s="47"/>
    </row>
    <row r="106" spans="1:5" x14ac:dyDescent="0.2">
      <c r="A106" s="50">
        <v>5116</v>
      </c>
      <c r="B106" s="47" t="s">
        <v>349</v>
      </c>
      <c r="C106" s="270">
        <v>0</v>
      </c>
      <c r="D106" s="48">
        <f t="shared" si="0"/>
        <v>0</v>
      </c>
      <c r="E106" s="47"/>
    </row>
    <row r="107" spans="1:5" x14ac:dyDescent="0.2">
      <c r="A107" s="50">
        <v>5120</v>
      </c>
      <c r="B107" s="47" t="s">
        <v>348</v>
      </c>
      <c r="C107" s="270">
        <v>12323215.67</v>
      </c>
      <c r="D107" s="48">
        <f t="shared" si="0"/>
        <v>8.0478998328083334E-2</v>
      </c>
      <c r="E107" s="47"/>
    </row>
    <row r="108" spans="1:5" x14ac:dyDescent="0.2">
      <c r="A108" s="50">
        <v>5121</v>
      </c>
      <c r="B108" s="47" t="s">
        <v>347</v>
      </c>
      <c r="C108" s="270">
        <v>2089753.41</v>
      </c>
      <c r="D108" s="48">
        <f t="shared" si="0"/>
        <v>1.3647514227874942E-2</v>
      </c>
      <c r="E108" s="47"/>
    </row>
    <row r="109" spans="1:5" x14ac:dyDescent="0.2">
      <c r="A109" s="50">
        <v>5122</v>
      </c>
      <c r="B109" s="47" t="s">
        <v>346</v>
      </c>
      <c r="C109" s="270">
        <v>74122.880000000005</v>
      </c>
      <c r="D109" s="48">
        <f t="shared" si="0"/>
        <v>4.8407293155754058E-4</v>
      </c>
      <c r="E109" s="47"/>
    </row>
    <row r="110" spans="1:5" x14ac:dyDescent="0.2">
      <c r="A110" s="50">
        <v>5123</v>
      </c>
      <c r="B110" s="47" t="s">
        <v>345</v>
      </c>
      <c r="C110" s="270">
        <v>3343.14</v>
      </c>
      <c r="D110" s="48">
        <f t="shared" si="0"/>
        <v>2.1832983019646244E-5</v>
      </c>
      <c r="E110" s="47"/>
    </row>
    <row r="111" spans="1:5" x14ac:dyDescent="0.2">
      <c r="A111" s="50">
        <v>5124</v>
      </c>
      <c r="B111" s="47" t="s">
        <v>344</v>
      </c>
      <c r="C111" s="270">
        <v>505557.6</v>
      </c>
      <c r="D111" s="48">
        <f t="shared" si="0"/>
        <v>3.3016357365390344E-3</v>
      </c>
      <c r="E111" s="47"/>
    </row>
    <row r="112" spans="1:5" x14ac:dyDescent="0.2">
      <c r="A112" s="50">
        <v>5125</v>
      </c>
      <c r="B112" s="47" t="s">
        <v>343</v>
      </c>
      <c r="C112" s="270">
        <v>2199330.13</v>
      </c>
      <c r="D112" s="48">
        <f t="shared" si="0"/>
        <v>1.4363124901405972E-2</v>
      </c>
      <c r="E112" s="47"/>
    </row>
    <row r="113" spans="1:5" x14ac:dyDescent="0.2">
      <c r="A113" s="50">
        <v>5126</v>
      </c>
      <c r="B113" s="47" t="s">
        <v>342</v>
      </c>
      <c r="C113" s="270">
        <v>6084591.9699999997</v>
      </c>
      <c r="D113" s="48">
        <f t="shared" si="0"/>
        <v>3.9736533068458361E-2</v>
      </c>
      <c r="E113" s="47"/>
    </row>
    <row r="114" spans="1:5" x14ac:dyDescent="0.2">
      <c r="A114" s="50">
        <v>5127</v>
      </c>
      <c r="B114" s="47" t="s">
        <v>341</v>
      </c>
      <c r="C114" s="270">
        <v>431024.69</v>
      </c>
      <c r="D114" s="48">
        <f t="shared" si="0"/>
        <v>2.8148850295884368E-3</v>
      </c>
      <c r="E114" s="47"/>
    </row>
    <row r="115" spans="1:5" x14ac:dyDescent="0.2">
      <c r="A115" s="50">
        <v>5128</v>
      </c>
      <c r="B115" s="47" t="s">
        <v>340</v>
      </c>
      <c r="C115" s="270">
        <v>0</v>
      </c>
      <c r="D115" s="48">
        <f t="shared" si="0"/>
        <v>0</v>
      </c>
      <c r="E115" s="47"/>
    </row>
    <row r="116" spans="1:5" x14ac:dyDescent="0.2">
      <c r="A116" s="50">
        <v>5129</v>
      </c>
      <c r="B116" s="47" t="s">
        <v>339</v>
      </c>
      <c r="C116" s="270">
        <v>935491.85</v>
      </c>
      <c r="D116" s="48">
        <f t="shared" si="0"/>
        <v>6.1093994496393958E-3</v>
      </c>
      <c r="E116" s="47"/>
    </row>
    <row r="117" spans="1:5" x14ac:dyDescent="0.2">
      <c r="A117" s="50">
        <v>5130</v>
      </c>
      <c r="B117" s="47" t="s">
        <v>338</v>
      </c>
      <c r="C117" s="270">
        <v>140375736.02000001</v>
      </c>
      <c r="D117" s="48">
        <f t="shared" si="0"/>
        <v>0.91674924199854146</v>
      </c>
      <c r="E117" s="47"/>
    </row>
    <row r="118" spans="1:5" x14ac:dyDescent="0.2">
      <c r="A118" s="50">
        <v>5131</v>
      </c>
      <c r="B118" s="47" t="s">
        <v>337</v>
      </c>
      <c r="C118" s="270">
        <v>2122674.0099999998</v>
      </c>
      <c r="D118" s="48">
        <f t="shared" si="0"/>
        <v>1.3862508185889431E-2</v>
      </c>
      <c r="E118" s="47"/>
    </row>
    <row r="119" spans="1:5" x14ac:dyDescent="0.2">
      <c r="A119" s="50">
        <v>5132</v>
      </c>
      <c r="B119" s="47" t="s">
        <v>336</v>
      </c>
      <c r="C119" s="270">
        <v>1198462.6499999999</v>
      </c>
      <c r="D119" s="48">
        <f t="shared" si="0"/>
        <v>7.826778025188965E-3</v>
      </c>
      <c r="E119" s="47"/>
    </row>
    <row r="120" spans="1:5" x14ac:dyDescent="0.2">
      <c r="A120" s="50">
        <v>5133</v>
      </c>
      <c r="B120" s="47" t="s">
        <v>335</v>
      </c>
      <c r="C120" s="270">
        <v>143232</v>
      </c>
      <c r="D120" s="48">
        <f t="shared" si="0"/>
        <v>9.3540259273317027E-4</v>
      </c>
      <c r="E120" s="47"/>
    </row>
    <row r="121" spans="1:5" x14ac:dyDescent="0.2">
      <c r="A121" s="50">
        <v>5134</v>
      </c>
      <c r="B121" s="47" t="s">
        <v>334</v>
      </c>
      <c r="C121" s="270">
        <v>2411883.4500000002</v>
      </c>
      <c r="D121" s="48">
        <f t="shared" si="0"/>
        <v>1.5751242965958891E-2</v>
      </c>
      <c r="E121" s="47"/>
    </row>
    <row r="122" spans="1:5" x14ac:dyDescent="0.2">
      <c r="A122" s="50">
        <v>5135</v>
      </c>
      <c r="B122" s="47" t="s">
        <v>333</v>
      </c>
      <c r="C122" s="270">
        <v>130603457.16</v>
      </c>
      <c r="D122" s="48">
        <f t="shared" si="0"/>
        <v>0.85292959986161976</v>
      </c>
      <c r="E122" s="47"/>
    </row>
    <row r="123" spans="1:5" x14ac:dyDescent="0.2">
      <c r="A123" s="50">
        <v>5136</v>
      </c>
      <c r="B123" s="47" t="s">
        <v>332</v>
      </c>
      <c r="C123" s="270">
        <v>2673318.16</v>
      </c>
      <c r="D123" s="48">
        <f t="shared" si="0"/>
        <v>1.7458589826747292E-2</v>
      </c>
      <c r="E123" s="47"/>
    </row>
    <row r="124" spans="1:5" x14ac:dyDescent="0.2">
      <c r="A124" s="50">
        <v>5137</v>
      </c>
      <c r="B124" s="47" t="s">
        <v>331</v>
      </c>
      <c r="C124" s="270">
        <v>176044.57</v>
      </c>
      <c r="D124" s="48">
        <f t="shared" si="0"/>
        <v>1.1496910412100375E-3</v>
      </c>
      <c r="E124" s="47"/>
    </row>
    <row r="125" spans="1:5" x14ac:dyDescent="0.2">
      <c r="A125" s="50">
        <v>5138</v>
      </c>
      <c r="B125" s="47" t="s">
        <v>330</v>
      </c>
      <c r="C125" s="270">
        <v>468833.74</v>
      </c>
      <c r="D125" s="48">
        <f t="shared" si="0"/>
        <v>3.0618038982684666E-3</v>
      </c>
      <c r="E125" s="47"/>
    </row>
    <row r="126" spans="1:5" x14ac:dyDescent="0.2">
      <c r="A126" s="50">
        <v>5139</v>
      </c>
      <c r="B126" s="47" t="s">
        <v>329</v>
      </c>
      <c r="C126" s="270">
        <v>577830.28</v>
      </c>
      <c r="D126" s="48">
        <f t="shared" si="0"/>
        <v>3.7736256009253083E-3</v>
      </c>
      <c r="E126" s="47"/>
    </row>
    <row r="127" spans="1:5" x14ac:dyDescent="0.2">
      <c r="A127" s="50">
        <v>5200</v>
      </c>
      <c r="B127" s="47" t="s">
        <v>328</v>
      </c>
      <c r="C127" s="270">
        <v>0</v>
      </c>
      <c r="D127" s="48">
        <f t="shared" si="0"/>
        <v>0</v>
      </c>
      <c r="E127" s="47"/>
    </row>
    <row r="128" spans="1:5" x14ac:dyDescent="0.2">
      <c r="A128" s="50">
        <v>5210</v>
      </c>
      <c r="B128" s="47" t="s">
        <v>327</v>
      </c>
      <c r="C128" s="270">
        <v>0</v>
      </c>
      <c r="D128" s="48">
        <f t="shared" si="0"/>
        <v>0</v>
      </c>
      <c r="E128" s="47"/>
    </row>
    <row r="129" spans="1:5" x14ac:dyDescent="0.2">
      <c r="A129" s="50">
        <v>5211</v>
      </c>
      <c r="B129" s="47" t="s">
        <v>326</v>
      </c>
      <c r="C129" s="270">
        <v>0</v>
      </c>
      <c r="D129" s="48">
        <f t="shared" si="0"/>
        <v>0</v>
      </c>
      <c r="E129" s="47"/>
    </row>
    <row r="130" spans="1:5" x14ac:dyDescent="0.2">
      <c r="A130" s="50">
        <v>5212</v>
      </c>
      <c r="B130" s="47" t="s">
        <v>325</v>
      </c>
      <c r="C130" s="270">
        <v>0</v>
      </c>
      <c r="D130" s="48">
        <f t="shared" si="0"/>
        <v>0</v>
      </c>
      <c r="E130" s="47"/>
    </row>
    <row r="131" spans="1:5" x14ac:dyDescent="0.2">
      <c r="A131" s="50">
        <v>5220</v>
      </c>
      <c r="B131" s="47" t="s">
        <v>324</v>
      </c>
      <c r="C131" s="270">
        <v>0</v>
      </c>
      <c r="D131" s="48">
        <f t="shared" ref="D131:D162" si="1">C131/$C$99</f>
        <v>0</v>
      </c>
      <c r="E131" s="47"/>
    </row>
    <row r="132" spans="1:5" x14ac:dyDescent="0.2">
      <c r="A132" s="50">
        <v>5221</v>
      </c>
      <c r="B132" s="47" t="s">
        <v>323</v>
      </c>
      <c r="C132" s="270">
        <v>0</v>
      </c>
      <c r="D132" s="48">
        <f t="shared" si="1"/>
        <v>0</v>
      </c>
      <c r="E132" s="47"/>
    </row>
    <row r="133" spans="1:5" x14ac:dyDescent="0.2">
      <c r="A133" s="50">
        <v>5222</v>
      </c>
      <c r="B133" s="47" t="s">
        <v>322</v>
      </c>
      <c r="C133" s="270">
        <v>0</v>
      </c>
      <c r="D133" s="48">
        <f t="shared" si="1"/>
        <v>0</v>
      </c>
      <c r="E133" s="47"/>
    </row>
    <row r="134" spans="1:5" x14ac:dyDescent="0.2">
      <c r="A134" s="50">
        <v>5230</v>
      </c>
      <c r="B134" s="47" t="s">
        <v>321</v>
      </c>
      <c r="C134" s="270">
        <v>0</v>
      </c>
      <c r="D134" s="48">
        <f t="shared" si="1"/>
        <v>0</v>
      </c>
      <c r="E134" s="47"/>
    </row>
    <row r="135" spans="1:5" x14ac:dyDescent="0.2">
      <c r="A135" s="50">
        <v>5231</v>
      </c>
      <c r="B135" s="47" t="s">
        <v>320</v>
      </c>
      <c r="C135" s="270">
        <v>0</v>
      </c>
      <c r="D135" s="48">
        <f t="shared" si="1"/>
        <v>0</v>
      </c>
      <c r="E135" s="47"/>
    </row>
    <row r="136" spans="1:5" x14ac:dyDescent="0.2">
      <c r="A136" s="50">
        <v>5232</v>
      </c>
      <c r="B136" s="47" t="s">
        <v>319</v>
      </c>
      <c r="C136" s="270">
        <v>0</v>
      </c>
      <c r="D136" s="48">
        <f t="shared" si="1"/>
        <v>0</v>
      </c>
      <c r="E136" s="47"/>
    </row>
    <row r="137" spans="1:5" x14ac:dyDescent="0.2">
      <c r="A137" s="50">
        <v>5240</v>
      </c>
      <c r="B137" s="47" t="s">
        <v>318</v>
      </c>
      <c r="C137" s="270">
        <v>0</v>
      </c>
      <c r="D137" s="48">
        <f t="shared" si="1"/>
        <v>0</v>
      </c>
      <c r="E137" s="47"/>
    </row>
    <row r="138" spans="1:5" x14ac:dyDescent="0.2">
      <c r="A138" s="50">
        <v>5241</v>
      </c>
      <c r="B138" s="47" t="s">
        <v>317</v>
      </c>
      <c r="C138" s="270">
        <v>0</v>
      </c>
      <c r="D138" s="48">
        <f t="shared" si="1"/>
        <v>0</v>
      </c>
      <c r="E138" s="47"/>
    </row>
    <row r="139" spans="1:5" x14ac:dyDescent="0.2">
      <c r="A139" s="50">
        <v>5242</v>
      </c>
      <c r="B139" s="47" t="s">
        <v>316</v>
      </c>
      <c r="C139" s="270">
        <v>0</v>
      </c>
      <c r="D139" s="48">
        <f t="shared" si="1"/>
        <v>0</v>
      </c>
      <c r="E139" s="47"/>
    </row>
    <row r="140" spans="1:5" x14ac:dyDescent="0.2">
      <c r="A140" s="50">
        <v>5243</v>
      </c>
      <c r="B140" s="47" t="s">
        <v>315</v>
      </c>
      <c r="C140" s="270">
        <v>0</v>
      </c>
      <c r="D140" s="48">
        <f t="shared" si="1"/>
        <v>0</v>
      </c>
      <c r="E140" s="47"/>
    </row>
    <row r="141" spans="1:5" x14ac:dyDescent="0.2">
      <c r="A141" s="50">
        <v>5244</v>
      </c>
      <c r="B141" s="47" t="s">
        <v>314</v>
      </c>
      <c r="C141" s="270">
        <v>0</v>
      </c>
      <c r="D141" s="48">
        <f t="shared" si="1"/>
        <v>0</v>
      </c>
      <c r="E141" s="47"/>
    </row>
    <row r="142" spans="1:5" x14ac:dyDescent="0.2">
      <c r="A142" s="50">
        <v>5250</v>
      </c>
      <c r="B142" s="47" t="s">
        <v>313</v>
      </c>
      <c r="C142" s="270">
        <v>0</v>
      </c>
      <c r="D142" s="48">
        <f t="shared" si="1"/>
        <v>0</v>
      </c>
      <c r="E142" s="47"/>
    </row>
    <row r="143" spans="1:5" x14ac:dyDescent="0.2">
      <c r="A143" s="50">
        <v>5251</v>
      </c>
      <c r="B143" s="47" t="s">
        <v>312</v>
      </c>
      <c r="C143" s="270">
        <v>0</v>
      </c>
      <c r="D143" s="48">
        <f t="shared" si="1"/>
        <v>0</v>
      </c>
      <c r="E143" s="47"/>
    </row>
    <row r="144" spans="1:5" x14ac:dyDescent="0.2">
      <c r="A144" s="50">
        <v>5252</v>
      </c>
      <c r="B144" s="47" t="s">
        <v>311</v>
      </c>
      <c r="C144" s="270">
        <v>0</v>
      </c>
      <c r="D144" s="48">
        <f t="shared" si="1"/>
        <v>0</v>
      </c>
      <c r="E144" s="47"/>
    </row>
    <row r="145" spans="1:5" x14ac:dyDescent="0.2">
      <c r="A145" s="50">
        <v>5259</v>
      </c>
      <c r="B145" s="47" t="s">
        <v>310</v>
      </c>
      <c r="C145" s="270">
        <v>0</v>
      </c>
      <c r="D145" s="48">
        <f t="shared" si="1"/>
        <v>0</v>
      </c>
      <c r="E145" s="47"/>
    </row>
    <row r="146" spans="1:5" x14ac:dyDescent="0.2">
      <c r="A146" s="50">
        <v>5260</v>
      </c>
      <c r="B146" s="47" t="s">
        <v>309</v>
      </c>
      <c r="C146" s="270">
        <v>0</v>
      </c>
      <c r="D146" s="48">
        <f t="shared" si="1"/>
        <v>0</v>
      </c>
      <c r="E146" s="47"/>
    </row>
    <row r="147" spans="1:5" x14ac:dyDescent="0.2">
      <c r="A147" s="50">
        <v>5261</v>
      </c>
      <c r="B147" s="47" t="s">
        <v>308</v>
      </c>
      <c r="C147" s="270">
        <v>0</v>
      </c>
      <c r="D147" s="48">
        <f t="shared" si="1"/>
        <v>0</v>
      </c>
      <c r="E147" s="47"/>
    </row>
    <row r="148" spans="1:5" x14ac:dyDescent="0.2">
      <c r="A148" s="50">
        <v>5262</v>
      </c>
      <c r="B148" s="47" t="s">
        <v>307</v>
      </c>
      <c r="C148" s="270">
        <v>0</v>
      </c>
      <c r="D148" s="48">
        <f t="shared" si="1"/>
        <v>0</v>
      </c>
      <c r="E148" s="47"/>
    </row>
    <row r="149" spans="1:5" x14ac:dyDescent="0.2">
      <c r="A149" s="50">
        <v>5270</v>
      </c>
      <c r="B149" s="47" t="s">
        <v>306</v>
      </c>
      <c r="C149" s="270">
        <v>0</v>
      </c>
      <c r="D149" s="48">
        <f t="shared" si="1"/>
        <v>0</v>
      </c>
      <c r="E149" s="47"/>
    </row>
    <row r="150" spans="1:5" x14ac:dyDescent="0.2">
      <c r="A150" s="50">
        <v>5271</v>
      </c>
      <c r="B150" s="47" t="s">
        <v>305</v>
      </c>
      <c r="C150" s="270">
        <v>0</v>
      </c>
      <c r="D150" s="48">
        <f t="shared" si="1"/>
        <v>0</v>
      </c>
      <c r="E150" s="47"/>
    </row>
    <row r="151" spans="1:5" x14ac:dyDescent="0.2">
      <c r="A151" s="50">
        <v>5280</v>
      </c>
      <c r="B151" s="47" t="s">
        <v>304</v>
      </c>
      <c r="C151" s="270">
        <v>0</v>
      </c>
      <c r="D151" s="48">
        <f t="shared" si="1"/>
        <v>0</v>
      </c>
      <c r="E151" s="47"/>
    </row>
    <row r="152" spans="1:5" x14ac:dyDescent="0.2">
      <c r="A152" s="50">
        <v>5281</v>
      </c>
      <c r="B152" s="47" t="s">
        <v>303</v>
      </c>
      <c r="C152" s="270">
        <v>0</v>
      </c>
      <c r="D152" s="48">
        <f t="shared" si="1"/>
        <v>0</v>
      </c>
      <c r="E152" s="47"/>
    </row>
    <row r="153" spans="1:5" x14ac:dyDescent="0.2">
      <c r="A153" s="50">
        <v>5282</v>
      </c>
      <c r="B153" s="47" t="s">
        <v>302</v>
      </c>
      <c r="C153" s="270">
        <v>0</v>
      </c>
      <c r="D153" s="48">
        <f t="shared" si="1"/>
        <v>0</v>
      </c>
      <c r="E153" s="47"/>
    </row>
    <row r="154" spans="1:5" x14ac:dyDescent="0.2">
      <c r="A154" s="50">
        <v>5283</v>
      </c>
      <c r="B154" s="47" t="s">
        <v>301</v>
      </c>
      <c r="C154" s="270">
        <v>0</v>
      </c>
      <c r="D154" s="48">
        <f t="shared" si="1"/>
        <v>0</v>
      </c>
      <c r="E154" s="47"/>
    </row>
    <row r="155" spans="1:5" x14ac:dyDescent="0.2">
      <c r="A155" s="50">
        <v>5284</v>
      </c>
      <c r="B155" s="47" t="s">
        <v>300</v>
      </c>
      <c r="C155" s="270">
        <v>0</v>
      </c>
      <c r="D155" s="48">
        <f t="shared" si="1"/>
        <v>0</v>
      </c>
      <c r="E155" s="47"/>
    </row>
    <row r="156" spans="1:5" x14ac:dyDescent="0.2">
      <c r="A156" s="50">
        <v>5285</v>
      </c>
      <c r="B156" s="47" t="s">
        <v>299</v>
      </c>
      <c r="C156" s="270">
        <v>0</v>
      </c>
      <c r="D156" s="48">
        <f t="shared" si="1"/>
        <v>0</v>
      </c>
      <c r="E156" s="47"/>
    </row>
    <row r="157" spans="1:5" x14ac:dyDescent="0.2">
      <c r="A157" s="50">
        <v>5290</v>
      </c>
      <c r="B157" s="47" t="s">
        <v>298</v>
      </c>
      <c r="C157" s="270">
        <v>0</v>
      </c>
      <c r="D157" s="48">
        <f t="shared" si="1"/>
        <v>0</v>
      </c>
      <c r="E157" s="47"/>
    </row>
    <row r="158" spans="1:5" x14ac:dyDescent="0.2">
      <c r="A158" s="50">
        <v>5291</v>
      </c>
      <c r="B158" s="47" t="s">
        <v>297</v>
      </c>
      <c r="C158" s="270">
        <v>0</v>
      </c>
      <c r="D158" s="48">
        <f t="shared" si="1"/>
        <v>0</v>
      </c>
      <c r="E158" s="47"/>
    </row>
    <row r="159" spans="1:5" x14ac:dyDescent="0.2">
      <c r="A159" s="50">
        <v>5292</v>
      </c>
      <c r="B159" s="47" t="s">
        <v>296</v>
      </c>
      <c r="C159" s="270">
        <v>0</v>
      </c>
      <c r="D159" s="48">
        <f t="shared" si="1"/>
        <v>0</v>
      </c>
      <c r="E159" s="47"/>
    </row>
    <row r="160" spans="1:5" x14ac:dyDescent="0.2">
      <c r="A160" s="50">
        <v>5300</v>
      </c>
      <c r="B160" s="47" t="s">
        <v>295</v>
      </c>
      <c r="C160" s="270">
        <v>0</v>
      </c>
      <c r="D160" s="48">
        <f t="shared" si="1"/>
        <v>0</v>
      </c>
      <c r="E160" s="47"/>
    </row>
    <row r="161" spans="1:5" x14ac:dyDescent="0.2">
      <c r="A161" s="50">
        <v>5310</v>
      </c>
      <c r="B161" s="47" t="s">
        <v>294</v>
      </c>
      <c r="C161" s="270">
        <v>0</v>
      </c>
      <c r="D161" s="48">
        <f t="shared" si="1"/>
        <v>0</v>
      </c>
      <c r="E161" s="47"/>
    </row>
    <row r="162" spans="1:5" x14ac:dyDescent="0.2">
      <c r="A162" s="50">
        <v>5311</v>
      </c>
      <c r="B162" s="47" t="s">
        <v>293</v>
      </c>
      <c r="C162" s="270">
        <v>0</v>
      </c>
      <c r="D162" s="48">
        <f t="shared" si="1"/>
        <v>0</v>
      </c>
      <c r="E162" s="47"/>
    </row>
    <row r="163" spans="1:5" x14ac:dyDescent="0.2">
      <c r="A163" s="50">
        <v>5312</v>
      </c>
      <c r="B163" s="47" t="s">
        <v>292</v>
      </c>
      <c r="C163" s="270">
        <v>0</v>
      </c>
      <c r="D163" s="48">
        <f t="shared" ref="D163:D194" si="2">C163/$C$99</f>
        <v>0</v>
      </c>
      <c r="E163" s="47"/>
    </row>
    <row r="164" spans="1:5" x14ac:dyDescent="0.2">
      <c r="A164" s="50">
        <v>5320</v>
      </c>
      <c r="B164" s="47" t="s">
        <v>291</v>
      </c>
      <c r="C164" s="270">
        <v>0</v>
      </c>
      <c r="D164" s="48">
        <f t="shared" si="2"/>
        <v>0</v>
      </c>
      <c r="E164" s="47"/>
    </row>
    <row r="165" spans="1:5" x14ac:dyDescent="0.2">
      <c r="A165" s="50">
        <v>5321</v>
      </c>
      <c r="B165" s="47" t="s">
        <v>290</v>
      </c>
      <c r="C165" s="270">
        <v>0</v>
      </c>
      <c r="D165" s="48">
        <f t="shared" si="2"/>
        <v>0</v>
      </c>
      <c r="E165" s="47"/>
    </row>
    <row r="166" spans="1:5" x14ac:dyDescent="0.2">
      <c r="A166" s="50">
        <v>5322</v>
      </c>
      <c r="B166" s="47" t="s">
        <v>289</v>
      </c>
      <c r="C166" s="270">
        <v>0</v>
      </c>
      <c r="D166" s="48">
        <f t="shared" si="2"/>
        <v>0</v>
      </c>
      <c r="E166" s="47"/>
    </row>
    <row r="167" spans="1:5" x14ac:dyDescent="0.2">
      <c r="A167" s="50">
        <v>5330</v>
      </c>
      <c r="B167" s="47" t="s">
        <v>288</v>
      </c>
      <c r="C167" s="270">
        <v>0</v>
      </c>
      <c r="D167" s="48">
        <f t="shared" si="2"/>
        <v>0</v>
      </c>
      <c r="E167" s="47"/>
    </row>
    <row r="168" spans="1:5" x14ac:dyDescent="0.2">
      <c r="A168" s="50">
        <v>5331</v>
      </c>
      <c r="B168" s="47" t="s">
        <v>287</v>
      </c>
      <c r="C168" s="270">
        <v>0</v>
      </c>
      <c r="D168" s="48">
        <f t="shared" si="2"/>
        <v>0</v>
      </c>
      <c r="E168" s="47"/>
    </row>
    <row r="169" spans="1:5" x14ac:dyDescent="0.2">
      <c r="A169" s="50">
        <v>5332</v>
      </c>
      <c r="B169" s="47" t="s">
        <v>286</v>
      </c>
      <c r="C169" s="270">
        <v>0</v>
      </c>
      <c r="D169" s="48">
        <f t="shared" si="2"/>
        <v>0</v>
      </c>
      <c r="E169" s="47"/>
    </row>
    <row r="170" spans="1:5" x14ac:dyDescent="0.2">
      <c r="A170" s="50">
        <v>5400</v>
      </c>
      <c r="B170" s="47" t="s">
        <v>285</v>
      </c>
      <c r="C170" s="270">
        <v>0</v>
      </c>
      <c r="D170" s="48">
        <f t="shared" si="2"/>
        <v>0</v>
      </c>
      <c r="E170" s="47"/>
    </row>
    <row r="171" spans="1:5" x14ac:dyDescent="0.2">
      <c r="A171" s="50">
        <v>5410</v>
      </c>
      <c r="B171" s="47" t="s">
        <v>284</v>
      </c>
      <c r="C171" s="270">
        <v>0</v>
      </c>
      <c r="D171" s="48">
        <f t="shared" si="2"/>
        <v>0</v>
      </c>
      <c r="E171" s="47"/>
    </row>
    <row r="172" spans="1:5" x14ac:dyDescent="0.2">
      <c r="A172" s="50">
        <v>5411</v>
      </c>
      <c r="B172" s="47" t="s">
        <v>283</v>
      </c>
      <c r="C172" s="270">
        <v>0</v>
      </c>
      <c r="D172" s="48">
        <f t="shared" si="2"/>
        <v>0</v>
      </c>
      <c r="E172" s="47"/>
    </row>
    <row r="173" spans="1:5" x14ac:dyDescent="0.2">
      <c r="A173" s="50">
        <v>5412</v>
      </c>
      <c r="B173" s="47" t="s">
        <v>282</v>
      </c>
      <c r="C173" s="270">
        <v>0</v>
      </c>
      <c r="D173" s="48">
        <f t="shared" si="2"/>
        <v>0</v>
      </c>
      <c r="E173" s="47"/>
    </row>
    <row r="174" spans="1:5" x14ac:dyDescent="0.2">
      <c r="A174" s="50">
        <v>5420</v>
      </c>
      <c r="B174" s="47" t="s">
        <v>281</v>
      </c>
      <c r="C174" s="270">
        <v>0</v>
      </c>
      <c r="D174" s="48">
        <f t="shared" si="2"/>
        <v>0</v>
      </c>
      <c r="E174" s="47"/>
    </row>
    <row r="175" spans="1:5" x14ac:dyDescent="0.2">
      <c r="A175" s="50">
        <v>5421</v>
      </c>
      <c r="B175" s="47" t="s">
        <v>280</v>
      </c>
      <c r="C175" s="270">
        <v>0</v>
      </c>
      <c r="D175" s="48">
        <f t="shared" si="2"/>
        <v>0</v>
      </c>
      <c r="E175" s="47"/>
    </row>
    <row r="176" spans="1:5" x14ac:dyDescent="0.2">
      <c r="A176" s="50">
        <v>5422</v>
      </c>
      <c r="B176" s="47" t="s">
        <v>279</v>
      </c>
      <c r="C176" s="270">
        <v>0</v>
      </c>
      <c r="D176" s="48">
        <f t="shared" si="2"/>
        <v>0</v>
      </c>
      <c r="E176" s="47"/>
    </row>
    <row r="177" spans="1:5" x14ac:dyDescent="0.2">
      <c r="A177" s="50">
        <v>5430</v>
      </c>
      <c r="B177" s="47" t="s">
        <v>278</v>
      </c>
      <c r="C177" s="270">
        <v>0</v>
      </c>
      <c r="D177" s="48">
        <f t="shared" si="2"/>
        <v>0</v>
      </c>
      <c r="E177" s="47"/>
    </row>
    <row r="178" spans="1:5" x14ac:dyDescent="0.2">
      <c r="A178" s="50">
        <v>5431</v>
      </c>
      <c r="B178" s="47" t="s">
        <v>277</v>
      </c>
      <c r="C178" s="270">
        <v>0</v>
      </c>
      <c r="D178" s="48">
        <f t="shared" si="2"/>
        <v>0</v>
      </c>
      <c r="E178" s="47"/>
    </row>
    <row r="179" spans="1:5" x14ac:dyDescent="0.2">
      <c r="A179" s="50">
        <v>5432</v>
      </c>
      <c r="B179" s="47" t="s">
        <v>276</v>
      </c>
      <c r="C179" s="270">
        <v>0</v>
      </c>
      <c r="D179" s="48">
        <f t="shared" si="2"/>
        <v>0</v>
      </c>
      <c r="E179" s="47"/>
    </row>
    <row r="180" spans="1:5" x14ac:dyDescent="0.2">
      <c r="A180" s="50">
        <v>5440</v>
      </c>
      <c r="B180" s="47" t="s">
        <v>275</v>
      </c>
      <c r="C180" s="270">
        <v>0</v>
      </c>
      <c r="D180" s="48">
        <f t="shared" si="2"/>
        <v>0</v>
      </c>
      <c r="E180" s="47"/>
    </row>
    <row r="181" spans="1:5" x14ac:dyDescent="0.2">
      <c r="A181" s="50">
        <v>5441</v>
      </c>
      <c r="B181" s="47" t="s">
        <v>275</v>
      </c>
      <c r="C181" s="270">
        <v>0</v>
      </c>
      <c r="D181" s="48">
        <f t="shared" si="2"/>
        <v>0</v>
      </c>
      <c r="E181" s="47"/>
    </row>
    <row r="182" spans="1:5" x14ac:dyDescent="0.2">
      <c r="A182" s="50">
        <v>5450</v>
      </c>
      <c r="B182" s="47" t="s">
        <v>274</v>
      </c>
      <c r="C182" s="270">
        <v>0</v>
      </c>
      <c r="D182" s="48">
        <f t="shared" si="2"/>
        <v>0</v>
      </c>
      <c r="E182" s="47"/>
    </row>
    <row r="183" spans="1:5" x14ac:dyDescent="0.2">
      <c r="A183" s="50">
        <v>5451</v>
      </c>
      <c r="B183" s="47" t="s">
        <v>273</v>
      </c>
      <c r="C183" s="270">
        <v>0</v>
      </c>
      <c r="D183" s="48">
        <f t="shared" si="2"/>
        <v>0</v>
      </c>
      <c r="E183" s="47"/>
    </row>
    <row r="184" spans="1:5" x14ac:dyDescent="0.2">
      <c r="A184" s="50">
        <v>5452</v>
      </c>
      <c r="B184" s="47" t="s">
        <v>272</v>
      </c>
      <c r="C184" s="270">
        <v>0</v>
      </c>
      <c r="D184" s="48">
        <f t="shared" si="2"/>
        <v>0</v>
      </c>
      <c r="E184" s="47"/>
    </row>
    <row r="185" spans="1:5" x14ac:dyDescent="0.2">
      <c r="A185" s="50">
        <v>5500</v>
      </c>
      <c r="B185" s="47" t="s">
        <v>271</v>
      </c>
      <c r="C185" s="270">
        <v>10456398.560000001</v>
      </c>
      <c r="D185" s="48">
        <f t="shared" si="2"/>
        <v>6.8287410101621066E-2</v>
      </c>
      <c r="E185" s="47"/>
    </row>
    <row r="186" spans="1:5" x14ac:dyDescent="0.2">
      <c r="A186" s="50">
        <v>5510</v>
      </c>
      <c r="B186" s="47" t="s">
        <v>270</v>
      </c>
      <c r="C186" s="270">
        <v>10421735.41</v>
      </c>
      <c r="D186" s="48">
        <f t="shared" si="2"/>
        <v>6.806103610431391E-2</v>
      </c>
      <c r="E186" s="47"/>
    </row>
    <row r="187" spans="1:5" x14ac:dyDescent="0.2">
      <c r="A187" s="50">
        <v>5511</v>
      </c>
      <c r="B187" s="47" t="s">
        <v>269</v>
      </c>
      <c r="C187" s="270">
        <v>0</v>
      </c>
      <c r="D187" s="48">
        <f t="shared" si="2"/>
        <v>0</v>
      </c>
      <c r="E187" s="47"/>
    </row>
    <row r="188" spans="1:5" x14ac:dyDescent="0.2">
      <c r="A188" s="50">
        <v>5512</v>
      </c>
      <c r="B188" s="47" t="s">
        <v>268</v>
      </c>
      <c r="C188" s="270">
        <v>0</v>
      </c>
      <c r="D188" s="48">
        <f t="shared" si="2"/>
        <v>0</v>
      </c>
      <c r="E188" s="47"/>
    </row>
    <row r="189" spans="1:5" x14ac:dyDescent="0.2">
      <c r="A189" s="50">
        <v>5513</v>
      </c>
      <c r="B189" s="47" t="s">
        <v>267</v>
      </c>
      <c r="C189" s="270">
        <v>199901.76</v>
      </c>
      <c r="D189" s="48">
        <f t="shared" si="2"/>
        <v>1.3054947539371366E-3</v>
      </c>
      <c r="E189" s="47"/>
    </row>
    <row r="190" spans="1:5" x14ac:dyDescent="0.2">
      <c r="A190" s="50">
        <v>5514</v>
      </c>
      <c r="B190" s="47" t="s">
        <v>266</v>
      </c>
      <c r="C190" s="270">
        <v>0</v>
      </c>
      <c r="D190" s="48">
        <f t="shared" si="2"/>
        <v>0</v>
      </c>
      <c r="E190" s="47"/>
    </row>
    <row r="191" spans="1:5" x14ac:dyDescent="0.2">
      <c r="A191" s="50">
        <v>5515</v>
      </c>
      <c r="B191" s="47" t="s">
        <v>265</v>
      </c>
      <c r="C191" s="270">
        <v>0</v>
      </c>
      <c r="D191" s="48">
        <f t="shared" si="2"/>
        <v>0</v>
      </c>
      <c r="E191" s="47"/>
    </row>
    <row r="192" spans="1:5" x14ac:dyDescent="0.2">
      <c r="A192" s="50">
        <v>5516</v>
      </c>
      <c r="B192" s="47" t="s">
        <v>264</v>
      </c>
      <c r="C192" s="270">
        <v>0</v>
      </c>
      <c r="D192" s="48">
        <f t="shared" si="2"/>
        <v>0</v>
      </c>
      <c r="E192" s="47"/>
    </row>
    <row r="193" spans="1:5" x14ac:dyDescent="0.2">
      <c r="A193" s="50">
        <v>5517</v>
      </c>
      <c r="B193" s="47" t="s">
        <v>263</v>
      </c>
      <c r="C193" s="270">
        <v>232375.18</v>
      </c>
      <c r="D193" s="48">
        <f t="shared" si="2"/>
        <v>1.5175683217356255E-3</v>
      </c>
      <c r="E193" s="47"/>
    </row>
    <row r="194" spans="1:5" x14ac:dyDescent="0.2">
      <c r="A194" s="50">
        <v>5518</v>
      </c>
      <c r="B194" s="47" t="s">
        <v>262</v>
      </c>
      <c r="C194" s="270">
        <v>0</v>
      </c>
      <c r="D194" s="48">
        <f t="shared" si="2"/>
        <v>0</v>
      </c>
      <c r="E194" s="47"/>
    </row>
    <row r="195" spans="1:5" x14ac:dyDescent="0.2">
      <c r="A195" s="50">
        <v>5520</v>
      </c>
      <c r="B195" s="47" t="s">
        <v>261</v>
      </c>
      <c r="C195" s="270">
        <v>0</v>
      </c>
      <c r="D195" s="48">
        <f t="shared" ref="D195:D216" si="3">C195/$C$99</f>
        <v>0</v>
      </c>
      <c r="E195" s="47"/>
    </row>
    <row r="196" spans="1:5" x14ac:dyDescent="0.2">
      <c r="A196" s="50">
        <v>5521</v>
      </c>
      <c r="B196" s="47" t="s">
        <v>260</v>
      </c>
      <c r="C196" s="270">
        <v>0</v>
      </c>
      <c r="D196" s="48">
        <f t="shared" si="3"/>
        <v>0</v>
      </c>
      <c r="E196" s="47"/>
    </row>
    <row r="197" spans="1:5" x14ac:dyDescent="0.2">
      <c r="A197" s="50">
        <v>5522</v>
      </c>
      <c r="B197" s="47" t="s">
        <v>259</v>
      </c>
      <c r="C197" s="270">
        <v>0</v>
      </c>
      <c r="D197" s="48">
        <f t="shared" si="3"/>
        <v>0</v>
      </c>
      <c r="E197" s="47"/>
    </row>
    <row r="198" spans="1:5" x14ac:dyDescent="0.2">
      <c r="A198" s="50">
        <v>5530</v>
      </c>
      <c r="B198" s="47" t="s">
        <v>258</v>
      </c>
      <c r="C198" s="270">
        <v>0</v>
      </c>
      <c r="D198" s="48">
        <f t="shared" si="3"/>
        <v>0</v>
      </c>
      <c r="E198" s="47"/>
    </row>
    <row r="199" spans="1:5" x14ac:dyDescent="0.2">
      <c r="A199" s="50">
        <v>5531</v>
      </c>
      <c r="B199" s="47" t="s">
        <v>257</v>
      </c>
      <c r="C199" s="270">
        <v>0</v>
      </c>
      <c r="D199" s="48">
        <f t="shared" si="3"/>
        <v>0</v>
      </c>
      <c r="E199" s="47"/>
    </row>
    <row r="200" spans="1:5" x14ac:dyDescent="0.2">
      <c r="A200" s="50">
        <v>5532</v>
      </c>
      <c r="B200" s="47" t="s">
        <v>256</v>
      </c>
      <c r="C200" s="270">
        <v>0</v>
      </c>
      <c r="D200" s="48">
        <f t="shared" si="3"/>
        <v>0</v>
      </c>
      <c r="E200" s="47"/>
    </row>
    <row r="201" spans="1:5" x14ac:dyDescent="0.2">
      <c r="A201" s="50">
        <v>5533</v>
      </c>
      <c r="B201" s="47" t="s">
        <v>255</v>
      </c>
      <c r="C201" s="270">
        <v>0</v>
      </c>
      <c r="D201" s="48">
        <f t="shared" si="3"/>
        <v>0</v>
      </c>
      <c r="E201" s="47"/>
    </row>
    <row r="202" spans="1:5" x14ac:dyDescent="0.2">
      <c r="A202" s="50">
        <v>5534</v>
      </c>
      <c r="B202" s="47" t="s">
        <v>254</v>
      </c>
      <c r="C202" s="270">
        <v>0</v>
      </c>
      <c r="D202" s="48">
        <f t="shared" si="3"/>
        <v>0</v>
      </c>
      <c r="E202" s="47"/>
    </row>
    <row r="203" spans="1:5" x14ac:dyDescent="0.2">
      <c r="A203" s="50">
        <v>5535</v>
      </c>
      <c r="B203" s="47" t="s">
        <v>253</v>
      </c>
      <c r="C203" s="270">
        <v>0</v>
      </c>
      <c r="D203" s="48">
        <f t="shared" si="3"/>
        <v>0</v>
      </c>
      <c r="E203" s="47"/>
    </row>
    <row r="204" spans="1:5" x14ac:dyDescent="0.2">
      <c r="A204" s="50">
        <v>5590</v>
      </c>
      <c r="B204" s="47" t="s">
        <v>250</v>
      </c>
      <c r="C204" s="270">
        <v>34663.15</v>
      </c>
      <c r="D204" s="48">
        <f t="shared" si="3"/>
        <v>2.2637399730715755E-4</v>
      </c>
      <c r="E204" s="47"/>
    </row>
    <row r="205" spans="1:5" x14ac:dyDescent="0.2">
      <c r="A205" s="50">
        <v>5591</v>
      </c>
      <c r="B205" s="47" t="s">
        <v>249</v>
      </c>
      <c r="C205" s="270">
        <v>0</v>
      </c>
      <c r="D205" s="48">
        <f t="shared" si="3"/>
        <v>0</v>
      </c>
      <c r="E205" s="47"/>
    </row>
    <row r="206" spans="1:5" x14ac:dyDescent="0.2">
      <c r="A206" s="50">
        <v>5592</v>
      </c>
      <c r="B206" s="47" t="s">
        <v>248</v>
      </c>
      <c r="C206" s="270">
        <v>0</v>
      </c>
      <c r="D206" s="48">
        <f t="shared" si="3"/>
        <v>0</v>
      </c>
      <c r="E206" s="47"/>
    </row>
    <row r="207" spans="1:5" x14ac:dyDescent="0.2">
      <c r="A207" s="50">
        <v>5593</v>
      </c>
      <c r="B207" s="47" t="s">
        <v>247</v>
      </c>
      <c r="C207" s="270">
        <v>0</v>
      </c>
      <c r="D207" s="48">
        <f t="shared" si="3"/>
        <v>0</v>
      </c>
      <c r="E207" s="47"/>
    </row>
    <row r="208" spans="1:5" x14ac:dyDescent="0.2">
      <c r="A208" s="50">
        <v>5594</v>
      </c>
      <c r="B208" s="47" t="s">
        <v>246</v>
      </c>
      <c r="C208" s="270">
        <v>0</v>
      </c>
      <c r="D208" s="48">
        <f t="shared" si="3"/>
        <v>0</v>
      </c>
      <c r="E208" s="47"/>
    </row>
    <row r="209" spans="1:5" x14ac:dyDescent="0.2">
      <c r="A209" s="50">
        <v>5595</v>
      </c>
      <c r="B209" s="47" t="s">
        <v>245</v>
      </c>
      <c r="C209" s="270">
        <v>0</v>
      </c>
      <c r="D209" s="48">
        <f t="shared" si="3"/>
        <v>0</v>
      </c>
      <c r="E209" s="47"/>
    </row>
    <row r="210" spans="1:5" x14ac:dyDescent="0.2">
      <c r="A210" s="50">
        <v>5596</v>
      </c>
      <c r="B210" s="47" t="s">
        <v>244</v>
      </c>
      <c r="C210" s="270">
        <v>0</v>
      </c>
      <c r="D210" s="48">
        <f t="shared" si="3"/>
        <v>0</v>
      </c>
      <c r="E210" s="47"/>
    </row>
    <row r="211" spans="1:5" x14ac:dyDescent="0.2">
      <c r="A211" s="50">
        <v>5597</v>
      </c>
      <c r="B211" s="47" t="s">
        <v>243</v>
      </c>
      <c r="C211" s="270">
        <v>0</v>
      </c>
      <c r="D211" s="48">
        <f t="shared" si="3"/>
        <v>0</v>
      </c>
      <c r="E211" s="47"/>
    </row>
    <row r="212" spans="1:5" x14ac:dyDescent="0.2">
      <c r="A212" s="50">
        <v>5598</v>
      </c>
      <c r="B212" s="47" t="s">
        <v>242</v>
      </c>
      <c r="C212" s="270">
        <v>0</v>
      </c>
      <c r="D212" s="48">
        <f t="shared" si="3"/>
        <v>0</v>
      </c>
      <c r="E212" s="47"/>
    </row>
    <row r="213" spans="1:5" x14ac:dyDescent="0.2">
      <c r="A213" s="50">
        <v>5599</v>
      </c>
      <c r="B213" s="47" t="s">
        <v>241</v>
      </c>
      <c r="C213" s="270">
        <v>34663.15</v>
      </c>
      <c r="D213" s="48">
        <f t="shared" si="3"/>
        <v>2.2637399730715755E-4</v>
      </c>
      <c r="E213" s="47"/>
    </row>
    <row r="214" spans="1:5" x14ac:dyDescent="0.2">
      <c r="A214" s="50">
        <v>5600</v>
      </c>
      <c r="B214" s="47" t="s">
        <v>240</v>
      </c>
      <c r="C214" s="270">
        <v>0</v>
      </c>
      <c r="D214" s="48">
        <f t="shared" si="3"/>
        <v>0</v>
      </c>
      <c r="E214" s="47"/>
    </row>
    <row r="215" spans="1:5" x14ac:dyDescent="0.2">
      <c r="A215" s="50">
        <v>5610</v>
      </c>
      <c r="B215" s="47" t="s">
        <v>239</v>
      </c>
      <c r="C215" s="270">
        <v>0</v>
      </c>
      <c r="D215" s="48">
        <f t="shared" si="3"/>
        <v>0</v>
      </c>
      <c r="E215" s="47"/>
    </row>
    <row r="216" spans="1:5" x14ac:dyDescent="0.2">
      <c r="A216" s="50">
        <v>5611</v>
      </c>
      <c r="B216" s="47" t="s">
        <v>238</v>
      </c>
      <c r="C216" s="270">
        <v>0</v>
      </c>
      <c r="D216" s="48">
        <f t="shared" si="3"/>
        <v>0</v>
      </c>
      <c r="E216" s="47"/>
    </row>
    <row r="218" spans="1:5" x14ac:dyDescent="0.2">
      <c r="B218" s="40" t="s">
        <v>237</v>
      </c>
    </row>
  </sheetData>
  <mergeCells count="3">
    <mergeCell ref="A1:C1"/>
    <mergeCell ref="A2:C2"/>
    <mergeCell ref="A3:C3"/>
  </mergeCells>
  <pageMargins left="0.7" right="0.7" top="0.75" bottom="0.75" header="0.3" footer="0.3"/>
  <pageSetup scale="65" orientation="portrait" horizontalDpi="4294967293"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129" customWidth="1"/>
    <col min="2" max="2" width="48.140625" style="129" customWidth="1"/>
    <col min="3" max="3" width="22.85546875" style="129" customWidth="1"/>
    <col min="4" max="5" width="16.7109375" style="129" customWidth="1"/>
    <col min="6" max="6" width="9.140625" style="129" customWidth="1"/>
    <col min="7" max="16384" width="9.140625" style="129"/>
  </cols>
  <sheetData>
    <row r="1" spans="1:5" ht="18.95" customHeight="1" x14ac:dyDescent="0.2">
      <c r="A1" s="381" t="s">
        <v>1727</v>
      </c>
      <c r="B1" s="413"/>
      <c r="C1" s="413"/>
      <c r="D1" s="56" t="s">
        <v>95</v>
      </c>
      <c r="E1" s="57">
        <v>2022</v>
      </c>
    </row>
    <row r="2" spans="1:5" ht="18.95" customHeight="1" x14ac:dyDescent="0.2">
      <c r="A2" s="381" t="s">
        <v>436</v>
      </c>
      <c r="B2" s="413"/>
      <c r="C2" s="413"/>
      <c r="D2" s="56" t="s">
        <v>97</v>
      </c>
      <c r="E2" s="57" t="s">
        <v>599</v>
      </c>
    </row>
    <row r="3" spans="1:5" ht="18.95" customHeight="1" x14ac:dyDescent="0.2">
      <c r="A3" s="381" t="s">
        <v>1726</v>
      </c>
      <c r="B3" s="413"/>
      <c r="C3" s="413"/>
      <c r="D3" s="56" t="s">
        <v>98</v>
      </c>
      <c r="E3" s="57">
        <v>4</v>
      </c>
    </row>
    <row r="4" spans="1:5" x14ac:dyDescent="0.2">
      <c r="A4" s="58" t="s">
        <v>99</v>
      </c>
      <c r="B4" s="59"/>
      <c r="C4" s="59"/>
      <c r="D4" s="59"/>
      <c r="E4" s="59"/>
    </row>
    <row r="6" spans="1:5" x14ac:dyDescent="0.2">
      <c r="A6" s="59" t="s">
        <v>437</v>
      </c>
      <c r="B6" s="59"/>
      <c r="C6" s="59"/>
      <c r="D6" s="59"/>
      <c r="E6" s="59"/>
    </row>
    <row r="7" spans="1:5" x14ac:dyDescent="0.2">
      <c r="A7" s="60" t="s">
        <v>101</v>
      </c>
      <c r="B7" s="60" t="s">
        <v>102</v>
      </c>
      <c r="C7" s="60" t="s">
        <v>103</v>
      </c>
      <c r="D7" s="60" t="s">
        <v>104</v>
      </c>
      <c r="E7" s="60" t="s">
        <v>215</v>
      </c>
    </row>
    <row r="8" spans="1:5" x14ac:dyDescent="0.2">
      <c r="A8" s="61">
        <v>3110</v>
      </c>
      <c r="B8" s="129" t="s">
        <v>291</v>
      </c>
      <c r="C8" s="268">
        <v>41622417.060000002</v>
      </c>
    </row>
    <row r="9" spans="1:5" x14ac:dyDescent="0.2">
      <c r="A9" s="61">
        <v>3120</v>
      </c>
      <c r="B9" s="129" t="s">
        <v>438</v>
      </c>
      <c r="C9" s="268">
        <v>0</v>
      </c>
    </row>
    <row r="10" spans="1:5" x14ac:dyDescent="0.2">
      <c r="A10" s="61">
        <v>3130</v>
      </c>
      <c r="B10" s="129" t="s">
        <v>439</v>
      </c>
      <c r="C10" s="268">
        <v>0</v>
      </c>
    </row>
    <row r="11" spans="1:5" x14ac:dyDescent="0.2">
      <c r="C11" s="268"/>
    </row>
    <row r="12" spans="1:5" x14ac:dyDescent="0.2">
      <c r="A12" s="59" t="s">
        <v>440</v>
      </c>
      <c r="B12" s="59"/>
      <c r="C12" s="335"/>
      <c r="D12" s="59"/>
      <c r="E12" s="59"/>
    </row>
    <row r="13" spans="1:5" x14ac:dyDescent="0.2">
      <c r="A13" s="60" t="s">
        <v>101</v>
      </c>
      <c r="B13" s="60" t="s">
        <v>102</v>
      </c>
      <c r="C13" s="336" t="s">
        <v>103</v>
      </c>
      <c r="D13" s="60" t="s">
        <v>441</v>
      </c>
      <c r="E13" s="60"/>
    </row>
    <row r="14" spans="1:5" x14ac:dyDescent="0.2">
      <c r="A14" s="61">
        <v>3210</v>
      </c>
      <c r="B14" s="129" t="s">
        <v>442</v>
      </c>
      <c r="C14" s="268">
        <v>7817563.8699999154</v>
      </c>
    </row>
    <row r="15" spans="1:5" x14ac:dyDescent="0.2">
      <c r="A15" s="61">
        <v>3220</v>
      </c>
      <c r="B15" s="129" t="s">
        <v>443</v>
      </c>
      <c r="C15" s="268">
        <v>29354875.169999991</v>
      </c>
    </row>
    <row r="16" spans="1:5" x14ac:dyDescent="0.2">
      <c r="A16" s="61">
        <v>3230</v>
      </c>
      <c r="B16" s="129" t="s">
        <v>444</v>
      </c>
      <c r="C16" s="268">
        <v>0</v>
      </c>
    </row>
    <row r="17" spans="1:3" x14ac:dyDescent="0.2">
      <c r="A17" s="61">
        <v>3231</v>
      </c>
      <c r="B17" s="129" t="s">
        <v>445</v>
      </c>
      <c r="C17" s="268">
        <v>0</v>
      </c>
    </row>
    <row r="18" spans="1:3" x14ac:dyDescent="0.2">
      <c r="A18" s="61">
        <v>3232</v>
      </c>
      <c r="B18" s="129" t="s">
        <v>446</v>
      </c>
      <c r="C18" s="268">
        <v>0</v>
      </c>
    </row>
    <row r="19" spans="1:3" x14ac:dyDescent="0.2">
      <c r="A19" s="61">
        <v>3233</v>
      </c>
      <c r="B19" s="129" t="s">
        <v>447</v>
      </c>
      <c r="C19" s="268">
        <v>0</v>
      </c>
    </row>
    <row r="20" spans="1:3" x14ac:dyDescent="0.2">
      <c r="A20" s="61">
        <v>3239</v>
      </c>
      <c r="B20" s="129" t="s">
        <v>448</v>
      </c>
      <c r="C20" s="268">
        <v>0</v>
      </c>
    </row>
    <row r="21" spans="1:3" x14ac:dyDescent="0.2">
      <c r="A21" s="61">
        <v>3240</v>
      </c>
      <c r="B21" s="129" t="s">
        <v>449</v>
      </c>
      <c r="C21" s="268">
        <v>0</v>
      </c>
    </row>
    <row r="22" spans="1:3" x14ac:dyDescent="0.2">
      <c r="A22" s="61">
        <v>3241</v>
      </c>
      <c r="B22" s="129" t="s">
        <v>450</v>
      </c>
      <c r="C22" s="268">
        <v>0</v>
      </c>
    </row>
    <row r="23" spans="1:3" x14ac:dyDescent="0.2">
      <c r="A23" s="61">
        <v>3242</v>
      </c>
      <c r="B23" s="129" t="s">
        <v>451</v>
      </c>
      <c r="C23" s="268">
        <v>0</v>
      </c>
    </row>
    <row r="24" spans="1:3" x14ac:dyDescent="0.2">
      <c r="A24" s="61">
        <v>3243</v>
      </c>
      <c r="B24" s="129" t="s">
        <v>452</v>
      </c>
      <c r="C24" s="268">
        <v>0</v>
      </c>
    </row>
    <row r="25" spans="1:3" x14ac:dyDescent="0.2">
      <c r="A25" s="61">
        <v>3250</v>
      </c>
      <c r="B25" s="129" t="s">
        <v>453</v>
      </c>
      <c r="C25" s="268">
        <v>0</v>
      </c>
    </row>
    <row r="26" spans="1:3" x14ac:dyDescent="0.2">
      <c r="A26" s="61">
        <v>3251</v>
      </c>
      <c r="B26" s="129" t="s">
        <v>454</v>
      </c>
      <c r="C26" s="268">
        <v>0</v>
      </c>
    </row>
    <row r="27" spans="1:3" x14ac:dyDescent="0.2">
      <c r="A27" s="61">
        <v>3252</v>
      </c>
      <c r="B27" s="129" t="s">
        <v>455</v>
      </c>
      <c r="C27" s="268">
        <v>0</v>
      </c>
    </row>
    <row r="29" spans="1:3" x14ac:dyDescent="0.2">
      <c r="B29" s="40" t="s">
        <v>237</v>
      </c>
    </row>
  </sheetData>
  <mergeCells count="3">
    <mergeCell ref="A1:C1"/>
    <mergeCell ref="A2:C2"/>
    <mergeCell ref="A3:C3"/>
  </mergeCells>
  <pageMargins left="0.7" right="0.7" top="0.75" bottom="0.75" header="0.3" footer="0.3"/>
  <pageSetup paperSize="9" scale="76" fitToHeight="0"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9"/>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129" customWidth="1"/>
    <col min="2" max="2" width="63.42578125" style="129" bestFit="1" customWidth="1"/>
    <col min="3" max="3" width="15.28515625" style="129" bestFit="1" customWidth="1"/>
    <col min="4" max="4" width="16.42578125" style="129" bestFit="1" customWidth="1"/>
    <col min="5" max="5" width="19.140625" style="129" customWidth="1"/>
    <col min="6" max="6" width="9.140625" style="129" customWidth="1"/>
    <col min="7" max="7" width="22.140625" style="129" bestFit="1" customWidth="1"/>
    <col min="8" max="8" width="9.140625" style="129" customWidth="1"/>
    <col min="9" max="16384" width="9.140625" style="129"/>
  </cols>
  <sheetData>
    <row r="1" spans="1:5" s="130" customFormat="1" ht="18.95" customHeight="1" x14ac:dyDescent="0.25">
      <c r="A1" s="381" t="s">
        <v>1727</v>
      </c>
      <c r="B1" s="414"/>
      <c r="C1" s="414"/>
      <c r="D1" s="56" t="s">
        <v>95</v>
      </c>
      <c r="E1" s="57">
        <v>2022</v>
      </c>
    </row>
    <row r="2" spans="1:5" s="130" customFormat="1" ht="18.95" customHeight="1" x14ac:dyDescent="0.25">
      <c r="A2" s="381" t="s">
        <v>456</v>
      </c>
      <c r="B2" s="414"/>
      <c r="C2" s="414"/>
      <c r="D2" s="56" t="s">
        <v>97</v>
      </c>
      <c r="E2" s="57" t="str">
        <f>'[2]Notas a los Edos Financieros'!D2</f>
        <v>Anual</v>
      </c>
    </row>
    <row r="3" spans="1:5" s="130" customFormat="1" ht="18.95" customHeight="1" x14ac:dyDescent="0.25">
      <c r="A3" s="381" t="s">
        <v>1726</v>
      </c>
      <c r="B3" s="414"/>
      <c r="C3" s="414"/>
      <c r="D3" s="56" t="s">
        <v>98</v>
      </c>
      <c r="E3" s="57">
        <f>'[2]Notas a los Edos Financieros'!D3</f>
        <v>4</v>
      </c>
    </row>
    <row r="4" spans="1:5" x14ac:dyDescent="0.2">
      <c r="A4" s="58" t="s">
        <v>99</v>
      </c>
      <c r="B4" s="59"/>
      <c r="C4" s="59"/>
      <c r="D4" s="59"/>
      <c r="E4" s="59"/>
    </row>
    <row r="6" spans="1:5" x14ac:dyDescent="0.2">
      <c r="A6" s="59" t="s">
        <v>457</v>
      </c>
      <c r="B6" s="59"/>
      <c r="C6" s="59"/>
      <c r="D6" s="59"/>
    </row>
    <row r="7" spans="1:5" x14ac:dyDescent="0.2">
      <c r="A7" s="60" t="s">
        <v>101</v>
      </c>
      <c r="B7" s="60" t="s">
        <v>458</v>
      </c>
      <c r="C7" s="63">
        <v>2022</v>
      </c>
      <c r="D7" s="63">
        <v>2021</v>
      </c>
    </row>
    <row r="8" spans="1:5" x14ac:dyDescent="0.2">
      <c r="A8" s="61">
        <v>1111</v>
      </c>
      <c r="B8" s="129" t="s">
        <v>459</v>
      </c>
      <c r="C8" s="268">
        <v>0</v>
      </c>
      <c r="D8" s="268">
        <v>0</v>
      </c>
    </row>
    <row r="9" spans="1:5" x14ac:dyDescent="0.2">
      <c r="A9" s="61">
        <v>1112</v>
      </c>
      <c r="B9" s="129" t="s">
        <v>460</v>
      </c>
      <c r="C9" s="268">
        <v>27188821.667199999</v>
      </c>
      <c r="D9" s="268">
        <v>19395754.93</v>
      </c>
    </row>
    <row r="10" spans="1:5" x14ac:dyDescent="0.2">
      <c r="A10" s="61">
        <v>1113</v>
      </c>
      <c r="B10" s="129" t="s">
        <v>461</v>
      </c>
      <c r="C10" s="268">
        <v>0</v>
      </c>
      <c r="D10" s="268">
        <v>0</v>
      </c>
    </row>
    <row r="11" spans="1:5" x14ac:dyDescent="0.2">
      <c r="A11" s="61">
        <v>1114</v>
      </c>
      <c r="B11" s="129" t="s">
        <v>105</v>
      </c>
      <c r="C11" s="268">
        <v>14689967.300000001</v>
      </c>
      <c r="D11" s="268">
        <v>8320351.8800000008</v>
      </c>
    </row>
    <row r="12" spans="1:5" x14ac:dyDescent="0.2">
      <c r="A12" s="61">
        <v>1115</v>
      </c>
      <c r="B12" s="129" t="s">
        <v>106</v>
      </c>
      <c r="C12" s="268">
        <v>0</v>
      </c>
      <c r="D12" s="268">
        <v>0</v>
      </c>
    </row>
    <row r="13" spans="1:5" x14ac:dyDescent="0.2">
      <c r="A13" s="61">
        <v>1116</v>
      </c>
      <c r="B13" s="129" t="s">
        <v>462</v>
      </c>
      <c r="C13" s="268">
        <v>0</v>
      </c>
      <c r="D13" s="268">
        <v>0</v>
      </c>
    </row>
    <row r="14" spans="1:5" x14ac:dyDescent="0.2">
      <c r="A14" s="61">
        <v>1119</v>
      </c>
      <c r="B14" s="129" t="s">
        <v>463</v>
      </c>
      <c r="C14" s="268">
        <v>0</v>
      </c>
      <c r="D14" s="268">
        <v>0</v>
      </c>
    </row>
    <row r="15" spans="1:5" x14ac:dyDescent="0.2">
      <c r="A15" s="64">
        <v>1110</v>
      </c>
      <c r="B15" s="65" t="s">
        <v>464</v>
      </c>
      <c r="C15" s="272">
        <v>41878788.967200004</v>
      </c>
      <c r="D15" s="272">
        <v>27716106.809999999</v>
      </c>
    </row>
    <row r="18" spans="1:4" x14ac:dyDescent="0.2">
      <c r="A18" s="59" t="s">
        <v>465</v>
      </c>
      <c r="B18" s="59"/>
      <c r="C18" s="59"/>
      <c r="D18" s="59"/>
    </row>
    <row r="19" spans="1:4" x14ac:dyDescent="0.2">
      <c r="A19" s="60" t="s">
        <v>101</v>
      </c>
      <c r="B19" s="60" t="s">
        <v>458</v>
      </c>
      <c r="C19" s="63" t="s">
        <v>603</v>
      </c>
      <c r="D19" s="63" t="s">
        <v>466</v>
      </c>
    </row>
    <row r="20" spans="1:4" x14ac:dyDescent="0.2">
      <c r="A20" s="64">
        <v>1230</v>
      </c>
      <c r="B20" s="66" t="s">
        <v>154</v>
      </c>
      <c r="C20" s="272">
        <v>0</v>
      </c>
      <c r="D20" s="272">
        <v>0</v>
      </c>
    </row>
    <row r="21" spans="1:4" x14ac:dyDescent="0.2">
      <c r="A21" s="61">
        <v>1231</v>
      </c>
      <c r="B21" s="129" t="s">
        <v>155</v>
      </c>
      <c r="C21" s="268">
        <v>0</v>
      </c>
      <c r="D21" s="268">
        <v>0</v>
      </c>
    </row>
    <row r="22" spans="1:4" x14ac:dyDescent="0.2">
      <c r="A22" s="61">
        <v>1232</v>
      </c>
      <c r="B22" s="129" t="s">
        <v>156</v>
      </c>
      <c r="C22" s="268">
        <v>0</v>
      </c>
      <c r="D22" s="268">
        <v>0</v>
      </c>
    </row>
    <row r="23" spans="1:4" x14ac:dyDescent="0.2">
      <c r="A23" s="61">
        <v>1233</v>
      </c>
      <c r="B23" s="129" t="s">
        <v>157</v>
      </c>
      <c r="C23" s="268">
        <v>0</v>
      </c>
      <c r="D23" s="268">
        <v>0</v>
      </c>
    </row>
    <row r="24" spans="1:4" x14ac:dyDescent="0.2">
      <c r="A24" s="61">
        <v>1234</v>
      </c>
      <c r="B24" s="129" t="s">
        <v>158</v>
      </c>
      <c r="C24" s="268">
        <v>0</v>
      </c>
      <c r="D24" s="268">
        <v>0</v>
      </c>
    </row>
    <row r="25" spans="1:4" x14ac:dyDescent="0.2">
      <c r="A25" s="61">
        <v>1235</v>
      </c>
      <c r="B25" s="129" t="s">
        <v>159</v>
      </c>
      <c r="C25" s="268">
        <v>0</v>
      </c>
      <c r="D25" s="268">
        <v>0</v>
      </c>
    </row>
    <row r="26" spans="1:4" x14ac:dyDescent="0.2">
      <c r="A26" s="61">
        <v>1236</v>
      </c>
      <c r="B26" s="129" t="s">
        <v>160</v>
      </c>
      <c r="C26" s="268">
        <v>0</v>
      </c>
      <c r="D26" s="268">
        <v>0</v>
      </c>
    </row>
    <row r="27" spans="1:4" x14ac:dyDescent="0.2">
      <c r="A27" s="61">
        <v>1239</v>
      </c>
      <c r="B27" s="129" t="s">
        <v>161</v>
      </c>
      <c r="C27" s="268">
        <v>0</v>
      </c>
      <c r="D27" s="268">
        <v>0</v>
      </c>
    </row>
    <row r="28" spans="1:4" x14ac:dyDescent="0.2">
      <c r="A28" s="64">
        <v>1240</v>
      </c>
      <c r="B28" s="66" t="s">
        <v>162</v>
      </c>
      <c r="C28" s="272">
        <v>910548.27</v>
      </c>
      <c r="D28" s="272">
        <v>0</v>
      </c>
    </row>
    <row r="29" spans="1:4" x14ac:dyDescent="0.2">
      <c r="A29" s="61">
        <v>1241</v>
      </c>
      <c r="B29" s="129" t="s">
        <v>163</v>
      </c>
      <c r="C29" s="268">
        <v>195119.5</v>
      </c>
      <c r="D29" s="268">
        <v>0</v>
      </c>
    </row>
    <row r="30" spans="1:4" x14ac:dyDescent="0.2">
      <c r="A30" s="61">
        <v>1242</v>
      </c>
      <c r="B30" s="129" t="s">
        <v>164</v>
      </c>
      <c r="C30" s="268">
        <v>27578.75</v>
      </c>
      <c r="D30" s="268">
        <v>0</v>
      </c>
    </row>
    <row r="31" spans="1:4" x14ac:dyDescent="0.2">
      <c r="A31" s="61">
        <v>1243</v>
      </c>
      <c r="B31" s="129" t="s">
        <v>165</v>
      </c>
      <c r="C31" s="268">
        <v>0</v>
      </c>
      <c r="D31" s="268">
        <v>0</v>
      </c>
    </row>
    <row r="32" spans="1:4" x14ac:dyDescent="0.2">
      <c r="A32" s="61">
        <v>1244</v>
      </c>
      <c r="B32" s="129" t="s">
        <v>166</v>
      </c>
      <c r="C32" s="268">
        <v>577586.21</v>
      </c>
      <c r="D32" s="268">
        <v>0</v>
      </c>
    </row>
    <row r="33" spans="1:4" x14ac:dyDescent="0.2">
      <c r="A33" s="61">
        <v>1245</v>
      </c>
      <c r="B33" s="129" t="s">
        <v>167</v>
      </c>
      <c r="C33" s="268">
        <v>2783.04</v>
      </c>
      <c r="D33" s="268">
        <v>0</v>
      </c>
    </row>
    <row r="34" spans="1:4" x14ac:dyDescent="0.2">
      <c r="A34" s="61">
        <v>1246</v>
      </c>
      <c r="B34" s="129" t="s">
        <v>168</v>
      </c>
      <c r="C34" s="268">
        <v>107480.77</v>
      </c>
      <c r="D34" s="268">
        <v>0</v>
      </c>
    </row>
    <row r="35" spans="1:4" x14ac:dyDescent="0.2">
      <c r="A35" s="61">
        <v>1247</v>
      </c>
      <c r="B35" s="129" t="s">
        <v>169</v>
      </c>
      <c r="C35" s="268">
        <v>0</v>
      </c>
      <c r="D35" s="268">
        <v>0</v>
      </c>
    </row>
    <row r="36" spans="1:4" x14ac:dyDescent="0.2">
      <c r="A36" s="61">
        <v>1248</v>
      </c>
      <c r="B36" s="129" t="s">
        <v>170</v>
      </c>
      <c r="C36" s="268">
        <v>0</v>
      </c>
      <c r="D36" s="268">
        <v>0</v>
      </c>
    </row>
    <row r="37" spans="1:4" x14ac:dyDescent="0.2">
      <c r="A37" s="64">
        <v>1250</v>
      </c>
      <c r="B37" s="66" t="s">
        <v>174</v>
      </c>
      <c r="C37" s="272">
        <v>458807.39</v>
      </c>
      <c r="D37" s="272">
        <v>0</v>
      </c>
    </row>
    <row r="38" spans="1:4" x14ac:dyDescent="0.2">
      <c r="A38" s="61">
        <v>1251</v>
      </c>
      <c r="B38" s="129" t="s">
        <v>175</v>
      </c>
      <c r="C38" s="268">
        <v>458807.39</v>
      </c>
      <c r="D38" s="268">
        <v>0</v>
      </c>
    </row>
    <row r="39" spans="1:4" x14ac:dyDescent="0.2">
      <c r="A39" s="61">
        <v>1252</v>
      </c>
      <c r="B39" s="129" t="s">
        <v>176</v>
      </c>
      <c r="C39" s="268">
        <v>0</v>
      </c>
      <c r="D39" s="268">
        <v>0</v>
      </c>
    </row>
    <row r="40" spans="1:4" x14ac:dyDescent="0.2">
      <c r="A40" s="61">
        <v>1253</v>
      </c>
      <c r="B40" s="129" t="s">
        <v>177</v>
      </c>
      <c r="C40" s="268">
        <v>0</v>
      </c>
      <c r="D40" s="268">
        <v>0</v>
      </c>
    </row>
    <row r="41" spans="1:4" x14ac:dyDescent="0.2">
      <c r="A41" s="61">
        <v>1254</v>
      </c>
      <c r="B41" s="129" t="s">
        <v>178</v>
      </c>
      <c r="C41" s="268">
        <v>0</v>
      </c>
      <c r="D41" s="268">
        <v>0</v>
      </c>
    </row>
    <row r="42" spans="1:4" x14ac:dyDescent="0.2">
      <c r="A42" s="61">
        <v>1259</v>
      </c>
      <c r="B42" s="129" t="s">
        <v>179</v>
      </c>
      <c r="C42" s="268">
        <v>0</v>
      </c>
      <c r="D42" s="268">
        <v>0</v>
      </c>
    </row>
    <row r="43" spans="1:4" x14ac:dyDescent="0.2">
      <c r="A43" s="61"/>
      <c r="B43" s="65" t="s">
        <v>467</v>
      </c>
      <c r="C43" s="272">
        <f>C20+C28+C37</f>
        <v>1369355.6600000001</v>
      </c>
      <c r="D43" s="272">
        <f>D20+D28+D37</f>
        <v>0</v>
      </c>
    </row>
    <row r="45" spans="1:4" x14ac:dyDescent="0.2">
      <c r="A45" s="59" t="s">
        <v>468</v>
      </c>
      <c r="B45" s="59"/>
      <c r="C45" s="59"/>
      <c r="D45" s="59"/>
    </row>
    <row r="46" spans="1:4" x14ac:dyDescent="0.2">
      <c r="A46" s="60" t="s">
        <v>101</v>
      </c>
      <c r="B46" s="60" t="s">
        <v>458</v>
      </c>
      <c r="C46" s="63">
        <v>2022</v>
      </c>
      <c r="D46" s="63">
        <v>2021</v>
      </c>
    </row>
    <row r="47" spans="1:4" x14ac:dyDescent="0.2">
      <c r="A47" s="64">
        <v>3210</v>
      </c>
      <c r="B47" s="66" t="s">
        <v>469</v>
      </c>
      <c r="C47" s="272">
        <v>7817563.8699999154</v>
      </c>
      <c r="D47" s="272">
        <v>6884543.6839999557</v>
      </c>
    </row>
    <row r="48" spans="1:4" x14ac:dyDescent="0.2">
      <c r="A48" s="61"/>
      <c r="B48" s="65" t="s">
        <v>470</v>
      </c>
      <c r="C48" s="272">
        <v>0</v>
      </c>
      <c r="D48" s="272">
        <v>0</v>
      </c>
    </row>
    <row r="49" spans="1:4" x14ac:dyDescent="0.2">
      <c r="A49" s="64">
        <v>5400</v>
      </c>
      <c r="B49" s="66" t="s">
        <v>285</v>
      </c>
      <c r="C49" s="272">
        <v>0</v>
      </c>
      <c r="D49" s="272">
        <v>0</v>
      </c>
    </row>
    <row r="50" spans="1:4" x14ac:dyDescent="0.2">
      <c r="A50" s="61">
        <v>5410</v>
      </c>
      <c r="B50" s="129" t="s">
        <v>471</v>
      </c>
      <c r="C50" s="268">
        <v>0</v>
      </c>
      <c r="D50" s="268">
        <v>0</v>
      </c>
    </row>
    <row r="51" spans="1:4" x14ac:dyDescent="0.2">
      <c r="A51" s="61">
        <v>5411</v>
      </c>
      <c r="B51" s="129" t="s">
        <v>283</v>
      </c>
      <c r="C51" s="268">
        <v>0</v>
      </c>
      <c r="D51" s="268">
        <v>0</v>
      </c>
    </row>
    <row r="52" spans="1:4" x14ac:dyDescent="0.2">
      <c r="A52" s="61">
        <v>5420</v>
      </c>
      <c r="B52" s="129" t="s">
        <v>472</v>
      </c>
      <c r="C52" s="268">
        <v>0</v>
      </c>
      <c r="D52" s="268">
        <v>0</v>
      </c>
    </row>
    <row r="53" spans="1:4" x14ac:dyDescent="0.2">
      <c r="A53" s="61">
        <v>5421</v>
      </c>
      <c r="B53" s="129" t="s">
        <v>280</v>
      </c>
      <c r="C53" s="268">
        <v>0</v>
      </c>
      <c r="D53" s="268">
        <v>0</v>
      </c>
    </row>
    <row r="54" spans="1:4" x14ac:dyDescent="0.2">
      <c r="A54" s="61">
        <v>5430</v>
      </c>
      <c r="B54" s="129" t="s">
        <v>473</v>
      </c>
      <c r="C54" s="268">
        <v>0</v>
      </c>
      <c r="D54" s="268">
        <v>0</v>
      </c>
    </row>
    <row r="55" spans="1:4" x14ac:dyDescent="0.2">
      <c r="A55" s="61">
        <v>5431</v>
      </c>
      <c r="B55" s="129" t="s">
        <v>277</v>
      </c>
      <c r="C55" s="268">
        <v>0</v>
      </c>
      <c r="D55" s="268">
        <v>0</v>
      </c>
    </row>
    <row r="56" spans="1:4" x14ac:dyDescent="0.2">
      <c r="A56" s="61">
        <v>5440</v>
      </c>
      <c r="B56" s="129" t="s">
        <v>474</v>
      </c>
      <c r="C56" s="268">
        <v>0</v>
      </c>
      <c r="D56" s="268">
        <v>0</v>
      </c>
    </row>
    <row r="57" spans="1:4" x14ac:dyDescent="0.2">
      <c r="A57" s="61">
        <v>5441</v>
      </c>
      <c r="B57" s="129" t="s">
        <v>474</v>
      </c>
      <c r="C57" s="268">
        <v>0</v>
      </c>
      <c r="D57" s="268">
        <v>0</v>
      </c>
    </row>
    <row r="58" spans="1:4" x14ac:dyDescent="0.2">
      <c r="A58" s="61">
        <v>5450</v>
      </c>
      <c r="B58" s="129" t="s">
        <v>475</v>
      </c>
      <c r="C58" s="268">
        <v>0</v>
      </c>
      <c r="D58" s="268">
        <v>0</v>
      </c>
    </row>
    <row r="59" spans="1:4" x14ac:dyDescent="0.2">
      <c r="A59" s="61">
        <v>5451</v>
      </c>
      <c r="B59" s="129" t="s">
        <v>273</v>
      </c>
      <c r="C59" s="268">
        <v>0</v>
      </c>
      <c r="D59" s="268">
        <v>0</v>
      </c>
    </row>
    <row r="60" spans="1:4" x14ac:dyDescent="0.2">
      <c r="A60" s="61">
        <v>5452</v>
      </c>
      <c r="B60" s="129" t="s">
        <v>272</v>
      </c>
      <c r="C60" s="268">
        <v>0</v>
      </c>
      <c r="D60" s="268">
        <v>0</v>
      </c>
    </row>
    <row r="61" spans="1:4" x14ac:dyDescent="0.2">
      <c r="A61" s="64">
        <v>5500</v>
      </c>
      <c r="B61" s="66" t="s">
        <v>271</v>
      </c>
      <c r="C61" s="272">
        <v>10456398.560000001</v>
      </c>
      <c r="D61" s="272">
        <v>8941570.7699999996</v>
      </c>
    </row>
    <row r="62" spans="1:4" x14ac:dyDescent="0.2">
      <c r="A62" s="61">
        <v>5510</v>
      </c>
      <c r="B62" s="129" t="s">
        <v>270</v>
      </c>
      <c r="C62" s="268">
        <v>10421735.41</v>
      </c>
      <c r="D62" s="268">
        <v>8860786.4900000002</v>
      </c>
    </row>
    <row r="63" spans="1:4" x14ac:dyDescent="0.2">
      <c r="A63" s="61">
        <v>5511</v>
      </c>
      <c r="B63" s="129" t="s">
        <v>269</v>
      </c>
      <c r="C63" s="268">
        <v>0</v>
      </c>
      <c r="D63" s="268">
        <v>0</v>
      </c>
    </row>
    <row r="64" spans="1:4" x14ac:dyDescent="0.2">
      <c r="A64" s="61">
        <v>5512</v>
      </c>
      <c r="B64" s="129" t="s">
        <v>268</v>
      </c>
      <c r="C64" s="268">
        <v>0</v>
      </c>
      <c r="D64" s="268">
        <v>0</v>
      </c>
    </row>
    <row r="65" spans="1:4" x14ac:dyDescent="0.2">
      <c r="A65" s="61">
        <v>5513</v>
      </c>
      <c r="B65" s="129" t="s">
        <v>267</v>
      </c>
      <c r="C65" s="268">
        <v>199901.76</v>
      </c>
      <c r="D65" s="268">
        <v>183243.28</v>
      </c>
    </row>
    <row r="66" spans="1:4" x14ac:dyDescent="0.2">
      <c r="A66" s="61">
        <v>5514</v>
      </c>
      <c r="B66" s="129" t="s">
        <v>266</v>
      </c>
      <c r="C66" s="268">
        <v>0</v>
      </c>
      <c r="D66" s="268">
        <v>0</v>
      </c>
    </row>
    <row r="67" spans="1:4" x14ac:dyDescent="0.2">
      <c r="A67" s="61">
        <v>5515</v>
      </c>
      <c r="B67" s="129" t="s">
        <v>265</v>
      </c>
      <c r="C67" s="268">
        <v>9989458.4700000007</v>
      </c>
      <c r="D67" s="268">
        <v>8447863.2100000009</v>
      </c>
    </row>
    <row r="68" spans="1:4" x14ac:dyDescent="0.2">
      <c r="A68" s="61">
        <v>5516</v>
      </c>
      <c r="B68" s="129" t="s">
        <v>264</v>
      </c>
      <c r="C68" s="268">
        <v>0</v>
      </c>
      <c r="D68" s="268">
        <v>0</v>
      </c>
    </row>
    <row r="69" spans="1:4" x14ac:dyDescent="0.2">
      <c r="A69" s="61">
        <v>5517</v>
      </c>
      <c r="B69" s="129" t="s">
        <v>263</v>
      </c>
      <c r="C69" s="268">
        <v>232375.18</v>
      </c>
      <c r="D69" s="268">
        <v>229680</v>
      </c>
    </row>
    <row r="70" spans="1:4" x14ac:dyDescent="0.2">
      <c r="A70" s="61">
        <v>5518</v>
      </c>
      <c r="B70" s="129" t="s">
        <v>262</v>
      </c>
      <c r="C70" s="268">
        <v>0</v>
      </c>
      <c r="D70" s="268">
        <v>0</v>
      </c>
    </row>
    <row r="71" spans="1:4" x14ac:dyDescent="0.2">
      <c r="A71" s="61">
        <v>5520</v>
      </c>
      <c r="B71" s="129" t="s">
        <v>261</v>
      </c>
      <c r="C71" s="268">
        <v>0</v>
      </c>
      <c r="D71" s="268">
        <v>0</v>
      </c>
    </row>
    <row r="72" spans="1:4" x14ac:dyDescent="0.2">
      <c r="A72" s="61">
        <v>5521</v>
      </c>
      <c r="B72" s="129" t="s">
        <v>260</v>
      </c>
      <c r="C72" s="268">
        <v>0</v>
      </c>
      <c r="D72" s="268">
        <v>0</v>
      </c>
    </row>
    <row r="73" spans="1:4" x14ac:dyDescent="0.2">
      <c r="A73" s="61">
        <v>5522</v>
      </c>
      <c r="B73" s="129" t="s">
        <v>259</v>
      </c>
      <c r="C73" s="268">
        <v>0</v>
      </c>
      <c r="D73" s="268">
        <v>0</v>
      </c>
    </row>
    <row r="74" spans="1:4" x14ac:dyDescent="0.2">
      <c r="A74" s="61">
        <v>5530</v>
      </c>
      <c r="B74" s="129" t="s">
        <v>258</v>
      </c>
      <c r="C74" s="268">
        <v>0</v>
      </c>
      <c r="D74" s="268">
        <v>0</v>
      </c>
    </row>
    <row r="75" spans="1:4" x14ac:dyDescent="0.2">
      <c r="A75" s="61">
        <v>5531</v>
      </c>
      <c r="B75" s="129" t="s">
        <v>257</v>
      </c>
      <c r="C75" s="268">
        <v>0</v>
      </c>
      <c r="D75" s="268">
        <v>0</v>
      </c>
    </row>
    <row r="76" spans="1:4" x14ac:dyDescent="0.2">
      <c r="A76" s="61">
        <v>5532</v>
      </c>
      <c r="B76" s="129" t="s">
        <v>256</v>
      </c>
      <c r="C76" s="268">
        <v>0</v>
      </c>
      <c r="D76" s="268">
        <v>0</v>
      </c>
    </row>
    <row r="77" spans="1:4" x14ac:dyDescent="0.2">
      <c r="A77" s="61">
        <v>5533</v>
      </c>
      <c r="B77" s="129" t="s">
        <v>255</v>
      </c>
      <c r="C77" s="268">
        <v>0</v>
      </c>
      <c r="D77" s="268">
        <v>0</v>
      </c>
    </row>
    <row r="78" spans="1:4" x14ac:dyDescent="0.2">
      <c r="A78" s="61">
        <v>5534</v>
      </c>
      <c r="B78" s="129" t="s">
        <v>254</v>
      </c>
      <c r="C78" s="268">
        <v>0</v>
      </c>
      <c r="D78" s="268">
        <v>0</v>
      </c>
    </row>
    <row r="79" spans="1:4" x14ac:dyDescent="0.2">
      <c r="A79" s="61">
        <v>5535</v>
      </c>
      <c r="B79" s="129" t="s">
        <v>253</v>
      </c>
      <c r="C79" s="268">
        <v>0</v>
      </c>
      <c r="D79" s="268">
        <v>0</v>
      </c>
    </row>
    <row r="80" spans="1:4" x14ac:dyDescent="0.2">
      <c r="A80" s="61">
        <v>5540</v>
      </c>
      <c r="B80" s="129" t="s">
        <v>252</v>
      </c>
      <c r="C80" s="268">
        <v>0</v>
      </c>
      <c r="D80" s="268">
        <v>0</v>
      </c>
    </row>
    <row r="81" spans="1:4" x14ac:dyDescent="0.2">
      <c r="A81" s="61">
        <v>5541</v>
      </c>
      <c r="B81" s="129" t="s">
        <v>252</v>
      </c>
      <c r="C81" s="268">
        <v>0</v>
      </c>
      <c r="D81" s="268">
        <v>0</v>
      </c>
    </row>
    <row r="82" spans="1:4" x14ac:dyDescent="0.2">
      <c r="A82" s="61">
        <v>5550</v>
      </c>
      <c r="B82" s="129" t="s">
        <v>251</v>
      </c>
      <c r="C82" s="268">
        <v>0</v>
      </c>
      <c r="D82" s="268">
        <v>0</v>
      </c>
    </row>
    <row r="83" spans="1:4" x14ac:dyDescent="0.2">
      <c r="A83" s="61">
        <v>5551</v>
      </c>
      <c r="B83" s="129" t="s">
        <v>251</v>
      </c>
      <c r="C83" s="268">
        <v>0</v>
      </c>
      <c r="D83" s="268">
        <v>0</v>
      </c>
    </row>
    <row r="84" spans="1:4" x14ac:dyDescent="0.2">
      <c r="A84" s="61">
        <v>5590</v>
      </c>
      <c r="B84" s="129" t="s">
        <v>250</v>
      </c>
      <c r="C84" s="268">
        <v>34663.15</v>
      </c>
      <c r="D84" s="268">
        <v>80784.28</v>
      </c>
    </row>
    <row r="85" spans="1:4" x14ac:dyDescent="0.2">
      <c r="A85" s="61">
        <v>5591</v>
      </c>
      <c r="B85" s="129" t="s">
        <v>249</v>
      </c>
      <c r="C85" s="268">
        <v>0</v>
      </c>
      <c r="D85" s="268">
        <v>0</v>
      </c>
    </row>
    <row r="86" spans="1:4" x14ac:dyDescent="0.2">
      <c r="A86" s="61">
        <v>5592</v>
      </c>
      <c r="B86" s="129" t="s">
        <v>248</v>
      </c>
      <c r="C86" s="268">
        <v>0</v>
      </c>
      <c r="D86" s="268">
        <v>0</v>
      </c>
    </row>
    <row r="87" spans="1:4" x14ac:dyDescent="0.2">
      <c r="A87" s="61">
        <v>5593</v>
      </c>
      <c r="B87" s="129" t="s">
        <v>247</v>
      </c>
      <c r="C87" s="268">
        <v>0</v>
      </c>
      <c r="D87" s="268">
        <v>0</v>
      </c>
    </row>
    <row r="88" spans="1:4" x14ac:dyDescent="0.2">
      <c r="A88" s="61">
        <v>5594</v>
      </c>
      <c r="B88" s="129" t="s">
        <v>476</v>
      </c>
      <c r="C88" s="268">
        <v>0</v>
      </c>
      <c r="D88" s="268">
        <v>0</v>
      </c>
    </row>
    <row r="89" spans="1:4" x14ac:dyDescent="0.2">
      <c r="A89" s="61">
        <v>5595</v>
      </c>
      <c r="B89" s="129" t="s">
        <v>245</v>
      </c>
      <c r="C89" s="268">
        <v>0</v>
      </c>
      <c r="D89" s="268">
        <v>0</v>
      </c>
    </row>
    <row r="90" spans="1:4" x14ac:dyDescent="0.2">
      <c r="A90" s="61">
        <v>5596</v>
      </c>
      <c r="B90" s="129" t="s">
        <v>244</v>
      </c>
      <c r="C90" s="268">
        <v>0</v>
      </c>
      <c r="D90" s="268">
        <v>0</v>
      </c>
    </row>
    <row r="91" spans="1:4" x14ac:dyDescent="0.2">
      <c r="A91" s="61">
        <v>5597</v>
      </c>
      <c r="B91" s="129" t="s">
        <v>243</v>
      </c>
      <c r="C91" s="268">
        <v>0</v>
      </c>
      <c r="D91" s="268">
        <v>0</v>
      </c>
    </row>
    <row r="92" spans="1:4" x14ac:dyDescent="0.2">
      <c r="A92" s="61">
        <v>5599</v>
      </c>
      <c r="B92" s="129" t="s">
        <v>241</v>
      </c>
      <c r="C92" s="268">
        <v>34663.15</v>
      </c>
      <c r="D92" s="268">
        <v>62539.77</v>
      </c>
    </row>
    <row r="93" spans="1:4" x14ac:dyDescent="0.2">
      <c r="A93" s="64">
        <v>5600</v>
      </c>
      <c r="B93" s="66" t="s">
        <v>240</v>
      </c>
      <c r="C93" s="272">
        <v>0</v>
      </c>
      <c r="D93" s="272">
        <v>0</v>
      </c>
    </row>
    <row r="94" spans="1:4" x14ac:dyDescent="0.2">
      <c r="A94" s="61">
        <v>5610</v>
      </c>
      <c r="B94" s="129" t="s">
        <v>239</v>
      </c>
      <c r="C94" s="268">
        <v>0</v>
      </c>
      <c r="D94" s="268">
        <v>0</v>
      </c>
    </row>
    <row r="95" spans="1:4" x14ac:dyDescent="0.2">
      <c r="A95" s="61">
        <v>5611</v>
      </c>
      <c r="B95" s="129" t="s">
        <v>238</v>
      </c>
      <c r="C95" s="268">
        <v>0</v>
      </c>
      <c r="D95" s="268">
        <v>0</v>
      </c>
    </row>
    <row r="96" spans="1:4" x14ac:dyDescent="0.2">
      <c r="A96" s="64">
        <v>2110</v>
      </c>
      <c r="B96" s="67" t="s">
        <v>477</v>
      </c>
      <c r="C96" s="272">
        <v>2249890.682</v>
      </c>
      <c r="D96" s="272">
        <v>1699632.55</v>
      </c>
    </row>
    <row r="97" spans="1:4" x14ac:dyDescent="0.2">
      <c r="A97" s="61">
        <v>2111</v>
      </c>
      <c r="B97" s="129" t="s">
        <v>478</v>
      </c>
      <c r="C97" s="268">
        <v>0</v>
      </c>
      <c r="D97" s="268">
        <v>0</v>
      </c>
    </row>
    <row r="98" spans="1:4" x14ac:dyDescent="0.2">
      <c r="A98" s="61">
        <v>2112</v>
      </c>
      <c r="B98" s="129" t="s">
        <v>479</v>
      </c>
      <c r="C98" s="268">
        <v>531019.29199999571</v>
      </c>
      <c r="D98" s="268">
        <v>202983.48999997971</v>
      </c>
    </row>
    <row r="99" spans="1:4" x14ac:dyDescent="0.2">
      <c r="A99" s="61">
        <v>2112</v>
      </c>
      <c r="B99" s="129" t="s">
        <v>480</v>
      </c>
      <c r="C99" s="268">
        <v>0</v>
      </c>
      <c r="D99" s="268">
        <v>0</v>
      </c>
    </row>
    <row r="100" spans="1:4" x14ac:dyDescent="0.2">
      <c r="A100" s="61">
        <v>2115</v>
      </c>
      <c r="B100" s="129" t="s">
        <v>481</v>
      </c>
      <c r="C100" s="268">
        <v>0</v>
      </c>
      <c r="D100" s="268">
        <v>0</v>
      </c>
    </row>
    <row r="101" spans="1:4" x14ac:dyDescent="0.2">
      <c r="A101" s="61">
        <v>2114</v>
      </c>
      <c r="B101" s="129" t="s">
        <v>482</v>
      </c>
      <c r="C101" s="268">
        <v>0</v>
      </c>
      <c r="D101" s="268">
        <v>0</v>
      </c>
    </row>
    <row r="102" spans="1:4" x14ac:dyDescent="0.2">
      <c r="A102" s="61"/>
      <c r="B102" s="65" t="s">
        <v>483</v>
      </c>
      <c r="C102" s="272">
        <v>5641485.3447999395</v>
      </c>
      <c r="D102" s="272">
        <v>0</v>
      </c>
    </row>
    <row r="103" spans="1:4" ht="9.9499999999999993" customHeight="1" x14ac:dyDescent="0.2">
      <c r="A103" s="64">
        <v>4300</v>
      </c>
      <c r="B103" s="133" t="s">
        <v>377</v>
      </c>
      <c r="C103" s="268">
        <v>1170919.8400000001</v>
      </c>
      <c r="D103" s="268">
        <v>0</v>
      </c>
    </row>
    <row r="104" spans="1:4" ht="9.9499999999999993" customHeight="1" x14ac:dyDescent="0.2">
      <c r="A104" s="64">
        <v>4310</v>
      </c>
      <c r="B104" s="133" t="s">
        <v>376</v>
      </c>
      <c r="C104" s="268">
        <v>1166090.98</v>
      </c>
      <c r="D104" s="268">
        <v>566569.34000000008</v>
      </c>
    </row>
    <row r="105" spans="1:4" ht="9.9499999999999993" customHeight="1" x14ac:dyDescent="0.2">
      <c r="A105" s="61">
        <v>4311</v>
      </c>
      <c r="B105" s="121" t="s">
        <v>375</v>
      </c>
      <c r="C105" s="268">
        <v>1166090.98</v>
      </c>
      <c r="D105" s="268">
        <v>566569.34000000008</v>
      </c>
    </row>
    <row r="106" spans="1:4" ht="9.9499999999999993" customHeight="1" x14ac:dyDescent="0.2">
      <c r="A106" s="61">
        <v>4319</v>
      </c>
      <c r="B106" s="121" t="s">
        <v>374</v>
      </c>
      <c r="C106" s="268">
        <v>3586</v>
      </c>
      <c r="D106" s="268">
        <v>566569.34000000008</v>
      </c>
    </row>
    <row r="107" spans="1:4" ht="9.9499999999999993" customHeight="1" x14ac:dyDescent="0.2">
      <c r="A107" s="64">
        <v>4320</v>
      </c>
      <c r="B107" s="133" t="s">
        <v>373</v>
      </c>
      <c r="C107" s="268">
        <v>0</v>
      </c>
      <c r="D107" s="268">
        <v>0</v>
      </c>
    </row>
    <row r="108" spans="1:4" ht="9.9499999999999993" customHeight="1" x14ac:dyDescent="0.2">
      <c r="A108" s="61">
        <v>4321</v>
      </c>
      <c r="B108" s="121" t="s">
        <v>372</v>
      </c>
      <c r="C108" s="268">
        <v>0</v>
      </c>
      <c r="D108" s="268">
        <v>0</v>
      </c>
    </row>
    <row r="109" spans="1:4" ht="9.9499999999999993" customHeight="1" x14ac:dyDescent="0.2">
      <c r="A109" s="61">
        <v>4322</v>
      </c>
      <c r="B109" s="121" t="s">
        <v>371</v>
      </c>
      <c r="C109" s="268">
        <v>0</v>
      </c>
      <c r="D109" s="268">
        <v>0</v>
      </c>
    </row>
    <row r="110" spans="1:4" ht="9.9499999999999993" customHeight="1" x14ac:dyDescent="0.2">
      <c r="A110" s="61">
        <v>4323</v>
      </c>
      <c r="B110" s="121" t="s">
        <v>370</v>
      </c>
      <c r="C110" s="268">
        <v>0</v>
      </c>
      <c r="D110" s="268">
        <v>0</v>
      </c>
    </row>
    <row r="111" spans="1:4" ht="9.9499999999999993" customHeight="1" x14ac:dyDescent="0.2">
      <c r="A111" s="61">
        <v>4324</v>
      </c>
      <c r="B111" s="121" t="s">
        <v>369</v>
      </c>
      <c r="C111" s="268">
        <v>0</v>
      </c>
      <c r="D111" s="268">
        <v>0</v>
      </c>
    </row>
    <row r="112" spans="1:4" ht="9.9499999999999993" customHeight="1" x14ac:dyDescent="0.2">
      <c r="A112" s="61">
        <v>4325</v>
      </c>
      <c r="B112" s="121" t="s">
        <v>368</v>
      </c>
      <c r="C112" s="268">
        <v>0</v>
      </c>
      <c r="D112" s="268">
        <v>0</v>
      </c>
    </row>
    <row r="113" spans="1:4" ht="9.9499999999999993" customHeight="1" x14ac:dyDescent="0.2">
      <c r="A113" s="64">
        <v>4330</v>
      </c>
      <c r="B113" s="133" t="s">
        <v>367</v>
      </c>
      <c r="C113" s="268">
        <v>0</v>
      </c>
      <c r="D113" s="268">
        <v>0</v>
      </c>
    </row>
    <row r="114" spans="1:4" ht="9.9499999999999993" customHeight="1" x14ac:dyDescent="0.2">
      <c r="A114" s="61">
        <v>4331</v>
      </c>
      <c r="B114" s="121" t="s">
        <v>367</v>
      </c>
      <c r="C114" s="268">
        <v>0</v>
      </c>
      <c r="D114" s="268">
        <v>0</v>
      </c>
    </row>
    <row r="115" spans="1:4" ht="9.9499999999999993" customHeight="1" x14ac:dyDescent="0.2">
      <c r="A115" s="64">
        <v>4340</v>
      </c>
      <c r="B115" s="133" t="s">
        <v>366</v>
      </c>
      <c r="C115" s="268">
        <v>0</v>
      </c>
      <c r="D115" s="268">
        <v>0</v>
      </c>
    </row>
    <row r="116" spans="1:4" ht="9.9499999999999993" customHeight="1" x14ac:dyDescent="0.2">
      <c r="A116" s="61">
        <v>4341</v>
      </c>
      <c r="B116" s="121" t="s">
        <v>366</v>
      </c>
      <c r="C116" s="268">
        <v>0</v>
      </c>
      <c r="D116" s="268">
        <v>0</v>
      </c>
    </row>
    <row r="117" spans="1:4" ht="9.9499999999999993" customHeight="1" x14ac:dyDescent="0.2">
      <c r="A117" s="64">
        <v>4390</v>
      </c>
      <c r="B117" s="133" t="s">
        <v>360</v>
      </c>
      <c r="C117" s="268">
        <v>4828.8599999999997</v>
      </c>
      <c r="D117" s="268">
        <v>0</v>
      </c>
    </row>
    <row r="118" spans="1:4" ht="9.9499999999999993" customHeight="1" x14ac:dyDescent="0.2">
      <c r="A118" s="61">
        <v>4392</v>
      </c>
      <c r="B118" s="121" t="s">
        <v>365</v>
      </c>
      <c r="C118" s="268">
        <v>0</v>
      </c>
      <c r="D118" s="268">
        <v>22195.360000000001</v>
      </c>
    </row>
    <row r="119" spans="1:4" ht="9.9499999999999993" customHeight="1" x14ac:dyDescent="0.2">
      <c r="A119" s="61">
        <v>4393</v>
      </c>
      <c r="B119" s="121" t="s">
        <v>364</v>
      </c>
      <c r="C119" s="268">
        <v>0</v>
      </c>
      <c r="D119" s="268">
        <v>0</v>
      </c>
    </row>
    <row r="120" spans="1:4" ht="9.9499999999999993" customHeight="1" x14ac:dyDescent="0.2">
      <c r="A120" s="61">
        <v>4394</v>
      </c>
      <c r="B120" s="121" t="s">
        <v>363</v>
      </c>
      <c r="C120" s="268">
        <v>0</v>
      </c>
      <c r="D120" s="268">
        <v>0</v>
      </c>
    </row>
    <row r="121" spans="1:4" ht="9.9499999999999993" customHeight="1" x14ac:dyDescent="0.2">
      <c r="A121" s="61">
        <v>4395</v>
      </c>
      <c r="B121" s="121" t="s">
        <v>244</v>
      </c>
      <c r="C121" s="268">
        <v>0</v>
      </c>
      <c r="D121" s="268">
        <v>0</v>
      </c>
    </row>
    <row r="122" spans="1:4" ht="9.9499999999999993" customHeight="1" x14ac:dyDescent="0.2">
      <c r="A122" s="61">
        <v>4396</v>
      </c>
      <c r="B122" s="121" t="s">
        <v>362</v>
      </c>
      <c r="C122" s="268">
        <v>0</v>
      </c>
      <c r="D122" s="268">
        <v>0</v>
      </c>
    </row>
    <row r="123" spans="1:4" ht="9.9499999999999993" customHeight="1" x14ac:dyDescent="0.2">
      <c r="A123" s="61">
        <v>4397</v>
      </c>
      <c r="B123" s="121" t="s">
        <v>361</v>
      </c>
      <c r="C123" s="268">
        <v>0</v>
      </c>
      <c r="D123" s="268">
        <v>0</v>
      </c>
    </row>
    <row r="124" spans="1:4" ht="9.9499999999999993" customHeight="1" x14ac:dyDescent="0.2">
      <c r="A124" s="61">
        <v>4399</v>
      </c>
      <c r="B124" s="121" t="s">
        <v>360</v>
      </c>
      <c r="C124" s="268">
        <v>4828.8599999999997</v>
      </c>
      <c r="D124" s="268">
        <v>0</v>
      </c>
    </row>
    <row r="125" spans="1:4" x14ac:dyDescent="0.2">
      <c r="A125" s="64">
        <v>1120</v>
      </c>
      <c r="B125" s="67" t="s">
        <v>484</v>
      </c>
      <c r="C125" s="272">
        <v>-1553082.7952000001</v>
      </c>
      <c r="D125" s="272">
        <v>22195.360000000001</v>
      </c>
    </row>
    <row r="126" spans="1:4" x14ac:dyDescent="0.2">
      <c r="A126" s="61">
        <v>1124</v>
      </c>
      <c r="B126" s="115" t="s">
        <v>485</v>
      </c>
      <c r="C126" s="268">
        <v>0</v>
      </c>
      <c r="D126" s="272">
        <v>0</v>
      </c>
    </row>
    <row r="127" spans="1:4" x14ac:dyDescent="0.2">
      <c r="A127" s="61">
        <v>1124</v>
      </c>
      <c r="B127" s="115" t="s">
        <v>486</v>
      </c>
      <c r="C127" s="268">
        <v>0</v>
      </c>
      <c r="D127" s="268">
        <v>0</v>
      </c>
    </row>
    <row r="128" spans="1:4" x14ac:dyDescent="0.2">
      <c r="A128" s="61">
        <v>1124</v>
      </c>
      <c r="B128" s="115" t="s">
        <v>487</v>
      </c>
      <c r="C128" s="268">
        <v>0</v>
      </c>
      <c r="D128" s="268">
        <v>0</v>
      </c>
    </row>
    <row r="129" spans="1:4" x14ac:dyDescent="0.2">
      <c r="A129" s="61">
        <v>1124</v>
      </c>
      <c r="B129" s="115" t="s">
        <v>488</v>
      </c>
      <c r="C129" s="268">
        <v>0</v>
      </c>
      <c r="D129" s="268">
        <v>0</v>
      </c>
    </row>
    <row r="130" spans="1:4" x14ac:dyDescent="0.2">
      <c r="A130" s="61">
        <v>1124</v>
      </c>
      <c r="B130" s="115" t="s">
        <v>489</v>
      </c>
      <c r="C130" s="268">
        <v>0</v>
      </c>
      <c r="D130" s="268">
        <v>0</v>
      </c>
    </row>
    <row r="131" spans="1:4" x14ac:dyDescent="0.2">
      <c r="A131" s="61">
        <v>1124</v>
      </c>
      <c r="B131" s="115" t="s">
        <v>490</v>
      </c>
      <c r="C131" s="268">
        <v>7.2759576141834259E-12</v>
      </c>
      <c r="D131" s="272">
        <v>0</v>
      </c>
    </row>
    <row r="132" spans="1:4" x14ac:dyDescent="0.2">
      <c r="A132" s="61">
        <v>1122</v>
      </c>
      <c r="B132" s="115" t="s">
        <v>491</v>
      </c>
      <c r="C132" s="268">
        <v>0</v>
      </c>
      <c r="D132" s="268">
        <v>0</v>
      </c>
    </row>
    <row r="133" spans="1:4" x14ac:dyDescent="0.2">
      <c r="A133" s="61">
        <v>1122</v>
      </c>
      <c r="B133" s="115" t="s">
        <v>492</v>
      </c>
      <c r="C133" s="268">
        <v>0</v>
      </c>
      <c r="D133" s="268">
        <v>0</v>
      </c>
    </row>
    <row r="134" spans="1:4" x14ac:dyDescent="0.2">
      <c r="A134" s="61">
        <v>1122</v>
      </c>
      <c r="B134" s="115" t="s">
        <v>493</v>
      </c>
      <c r="C134" s="268">
        <v>-12169832.02</v>
      </c>
      <c r="D134" s="268">
        <v>0</v>
      </c>
    </row>
    <row r="135" spans="1:4" x14ac:dyDescent="0.2">
      <c r="A135" s="61"/>
      <c r="B135" s="68" t="s">
        <v>494</v>
      </c>
      <c r="C135" s="272">
        <f>C47+C48-C102</f>
        <v>2176078.5251999758</v>
      </c>
      <c r="D135" s="272">
        <f>D47+D48-D102</f>
        <v>6884543.6839999557</v>
      </c>
    </row>
    <row r="137" spans="1:4" x14ac:dyDescent="0.2">
      <c r="B137" s="40" t="s">
        <v>237</v>
      </c>
    </row>
    <row r="149" spans="8:8" x14ac:dyDescent="0.2">
      <c r="H149" s="69"/>
    </row>
  </sheetData>
  <mergeCells count="3">
    <mergeCell ref="A1:C1"/>
    <mergeCell ref="A2:C2"/>
    <mergeCell ref="A3:C3"/>
  </mergeCells>
  <dataValidations count="2">
    <dataValidation showInputMessage="1" showErrorMessage="1" prompt="Saldo al 31 de diciembre del año anterior que se presenta" sqref="D7 D46"/>
    <dataValidation showInputMessage="1" showErrorMessage="1" prompt="Importe final del periodo que corresponde la información financiera trimestral que se presenta." sqref="C7 C46"/>
  </dataValidations>
  <pageMargins left="0.7" right="0.7" top="0.75" bottom="0.75" header="0.3" footer="0.3"/>
  <pageSetup paperSize="9" scale="70" fitToHeight="0"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28515625" style="73" customWidth="1"/>
    <col min="2" max="2" width="63.140625" style="73" customWidth="1"/>
    <col min="3" max="3" width="26.140625" style="73" customWidth="1"/>
    <col min="4" max="4" width="11.42578125" style="73" customWidth="1"/>
    <col min="5" max="16384" width="11.42578125" style="73"/>
  </cols>
  <sheetData>
    <row r="1" spans="1:3" s="131" customFormat="1" ht="18" customHeight="1" x14ac:dyDescent="0.25">
      <c r="A1" s="415" t="s">
        <v>1727</v>
      </c>
      <c r="B1" s="416"/>
      <c r="C1" s="417"/>
    </row>
    <row r="2" spans="1:3" s="131" customFormat="1" ht="18" customHeight="1" x14ac:dyDescent="0.25">
      <c r="A2" s="418" t="s">
        <v>495</v>
      </c>
      <c r="B2" s="419"/>
      <c r="C2" s="420"/>
    </row>
    <row r="3" spans="1:3" s="131" customFormat="1" ht="18" customHeight="1" x14ac:dyDescent="0.25">
      <c r="A3" s="418" t="s">
        <v>1726</v>
      </c>
      <c r="B3" s="419"/>
      <c r="C3" s="420"/>
    </row>
    <row r="4" spans="1:3" s="70" customFormat="1" ht="15" x14ac:dyDescent="0.25">
      <c r="A4" s="421" t="s">
        <v>496</v>
      </c>
      <c r="B4" s="422"/>
      <c r="C4" s="423"/>
    </row>
    <row r="5" spans="1:3" x14ac:dyDescent="0.2">
      <c r="A5" s="71" t="s">
        <v>497</v>
      </c>
      <c r="B5" s="71"/>
      <c r="C5" s="280">
        <v>169180096.48999989</v>
      </c>
    </row>
    <row r="6" spans="1:3" x14ac:dyDescent="0.2">
      <c r="B6" s="74"/>
      <c r="C6" s="281"/>
    </row>
    <row r="7" spans="1:3" x14ac:dyDescent="0.2">
      <c r="A7" s="75" t="s">
        <v>498</v>
      </c>
      <c r="B7" s="75"/>
      <c r="C7" s="282">
        <f>SUM(C8:C13)</f>
        <v>2217238.8199999966</v>
      </c>
    </row>
    <row r="8" spans="1:3" x14ac:dyDescent="0.2">
      <c r="A8" s="76" t="s">
        <v>499</v>
      </c>
      <c r="B8" s="77" t="s">
        <v>376</v>
      </c>
      <c r="C8" s="283">
        <v>764900</v>
      </c>
    </row>
    <row r="9" spans="1:3" x14ac:dyDescent="0.2">
      <c r="A9" s="78" t="s">
        <v>500</v>
      </c>
      <c r="B9" s="79" t="s">
        <v>501</v>
      </c>
      <c r="C9" s="283">
        <v>0</v>
      </c>
    </row>
    <row r="10" spans="1:3" x14ac:dyDescent="0.2">
      <c r="A10" s="78" t="s">
        <v>502</v>
      </c>
      <c r="B10" s="79" t="s">
        <v>367</v>
      </c>
      <c r="C10" s="283">
        <v>0</v>
      </c>
    </row>
    <row r="11" spans="1:3" ht="13.5" customHeight="1" x14ac:dyDescent="0.2">
      <c r="A11" s="78" t="s">
        <v>503</v>
      </c>
      <c r="B11" s="79" t="s">
        <v>366</v>
      </c>
      <c r="C11" s="283">
        <v>0</v>
      </c>
    </row>
    <row r="12" spans="1:3" x14ac:dyDescent="0.2">
      <c r="A12" s="78" t="s">
        <v>504</v>
      </c>
      <c r="B12" s="79" t="s">
        <v>360</v>
      </c>
      <c r="C12" s="283">
        <v>281249.99999999627</v>
      </c>
    </row>
    <row r="13" spans="1:3" x14ac:dyDescent="0.2">
      <c r="A13" s="80" t="s">
        <v>505</v>
      </c>
      <c r="B13" s="81" t="s">
        <v>506</v>
      </c>
      <c r="C13" s="283">
        <f>1170919.84+168.98</f>
        <v>1171088.82</v>
      </c>
    </row>
    <row r="14" spans="1:3" x14ac:dyDescent="0.2">
      <c r="B14" s="82"/>
      <c r="C14" s="284"/>
    </row>
    <row r="15" spans="1:3" x14ac:dyDescent="0.2">
      <c r="A15" s="75" t="s">
        <v>507</v>
      </c>
      <c r="B15" s="74"/>
      <c r="C15" s="282">
        <f>SUM(C16:C18)</f>
        <v>0</v>
      </c>
    </row>
    <row r="16" spans="1:3" x14ac:dyDescent="0.2">
      <c r="A16" s="83">
        <v>3.1</v>
      </c>
      <c r="B16" s="79" t="s">
        <v>508</v>
      </c>
      <c r="C16" s="283">
        <v>0</v>
      </c>
    </row>
    <row r="17" spans="1:3" x14ac:dyDescent="0.2">
      <c r="A17" s="84">
        <v>3.2</v>
      </c>
      <c r="B17" s="79" t="s">
        <v>509</v>
      </c>
      <c r="C17" s="283">
        <v>0</v>
      </c>
    </row>
    <row r="18" spans="1:3" x14ac:dyDescent="0.2">
      <c r="A18" s="84">
        <v>3.3</v>
      </c>
      <c r="B18" s="81" t="s">
        <v>510</v>
      </c>
      <c r="C18" s="285">
        <v>0</v>
      </c>
    </row>
    <row r="19" spans="1:3" x14ac:dyDescent="0.2">
      <c r="B19" s="85"/>
      <c r="C19" s="286"/>
    </row>
    <row r="20" spans="1:3" x14ac:dyDescent="0.2">
      <c r="A20" s="86" t="s">
        <v>511</v>
      </c>
      <c r="B20" s="86"/>
      <c r="C20" s="280">
        <f>C5+C7-C15</f>
        <v>171397335.30999988</v>
      </c>
    </row>
    <row r="22" spans="1:3" x14ac:dyDescent="0.2">
      <c r="B22" s="40" t="s">
        <v>237</v>
      </c>
    </row>
    <row r="23" spans="1:3" x14ac:dyDescent="0.2">
      <c r="C23" s="106"/>
    </row>
  </sheetData>
  <mergeCells count="4">
    <mergeCell ref="A1:C1"/>
    <mergeCell ref="A2:C2"/>
    <mergeCell ref="A3:C3"/>
    <mergeCell ref="A4:C4"/>
  </mergeCells>
  <pageMargins left="0.7" right="0.7" top="0.75" bottom="0.75" header="0.3" footer="0.3"/>
  <pageSetup scale="86"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I29"/>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129" customWidth="1"/>
    <col min="2" max="2" width="48.140625" style="129" customWidth="1"/>
    <col min="3" max="3" width="22.85546875" style="129" customWidth="1"/>
    <col min="4" max="5" width="16.7109375" style="129" customWidth="1"/>
    <col min="6" max="6" width="10.85546875" style="129" bestFit="1" customWidth="1"/>
    <col min="7" max="16384" width="9.140625" style="129"/>
  </cols>
  <sheetData>
    <row r="1" spans="1:9" ht="18.95" customHeight="1" x14ac:dyDescent="0.2">
      <c r="A1" s="381" t="s">
        <v>600</v>
      </c>
      <c r="B1" s="381"/>
      <c r="C1" s="381"/>
      <c r="D1" s="56" t="s">
        <v>95</v>
      </c>
      <c r="E1" s="57">
        <v>2022</v>
      </c>
    </row>
    <row r="2" spans="1:9" ht="18.95" customHeight="1" x14ac:dyDescent="0.2">
      <c r="A2" s="381" t="s">
        <v>436</v>
      </c>
      <c r="B2" s="381"/>
      <c r="C2" s="381"/>
      <c r="D2" s="56" t="s">
        <v>97</v>
      </c>
      <c r="E2" s="57" t="s">
        <v>599</v>
      </c>
    </row>
    <row r="3" spans="1:9" ht="18.95" customHeight="1" x14ac:dyDescent="0.2">
      <c r="A3" s="381" t="s">
        <v>1244</v>
      </c>
      <c r="B3" s="381"/>
      <c r="C3" s="381"/>
      <c r="D3" s="56" t="s">
        <v>98</v>
      </c>
      <c r="E3" s="57">
        <v>4</v>
      </c>
    </row>
    <row r="4" spans="1:9" x14ac:dyDescent="0.2">
      <c r="A4" s="58" t="s">
        <v>99</v>
      </c>
      <c r="B4" s="59"/>
      <c r="C4" s="59"/>
      <c r="D4" s="59"/>
      <c r="E4" s="59"/>
    </row>
    <row r="6" spans="1:9" x14ac:dyDescent="0.2">
      <c r="A6" s="59" t="s">
        <v>437</v>
      </c>
      <c r="B6" s="59"/>
      <c r="C6" s="59"/>
      <c r="D6" s="59"/>
      <c r="E6" s="59"/>
    </row>
    <row r="7" spans="1:9" x14ac:dyDescent="0.2">
      <c r="A7" s="60" t="s">
        <v>101</v>
      </c>
      <c r="B7" s="60" t="s">
        <v>102</v>
      </c>
      <c r="C7" s="60" t="s">
        <v>103</v>
      </c>
      <c r="D7" s="60" t="s">
        <v>104</v>
      </c>
      <c r="E7" s="60" t="s">
        <v>215</v>
      </c>
    </row>
    <row r="8" spans="1:9" x14ac:dyDescent="0.2">
      <c r="A8" s="61">
        <v>3110</v>
      </c>
      <c r="B8" s="129" t="s">
        <v>291</v>
      </c>
      <c r="C8" s="268">
        <v>0</v>
      </c>
    </row>
    <row r="9" spans="1:9" x14ac:dyDescent="0.2">
      <c r="A9" s="61">
        <v>3120</v>
      </c>
      <c r="B9" s="129" t="s">
        <v>438</v>
      </c>
      <c r="C9" s="268">
        <v>216450</v>
      </c>
    </row>
    <row r="10" spans="1:9" x14ac:dyDescent="0.2">
      <c r="A10" s="61">
        <v>3130</v>
      </c>
      <c r="B10" s="129" t="s">
        <v>439</v>
      </c>
      <c r="C10" s="268">
        <v>0</v>
      </c>
    </row>
    <row r="12" spans="1:9" x14ac:dyDescent="0.2">
      <c r="A12" s="59" t="s">
        <v>440</v>
      </c>
      <c r="B12" s="59"/>
      <c r="C12" s="59"/>
      <c r="D12" s="59"/>
      <c r="E12" s="59"/>
    </row>
    <row r="13" spans="1:9" x14ac:dyDescent="0.2">
      <c r="A13" s="60" t="s">
        <v>101</v>
      </c>
      <c r="B13" s="60" t="s">
        <v>102</v>
      </c>
      <c r="C13" s="60" t="s">
        <v>103</v>
      </c>
      <c r="D13" s="60" t="s">
        <v>441</v>
      </c>
      <c r="E13" s="60"/>
    </row>
    <row r="14" spans="1:9" x14ac:dyDescent="0.2">
      <c r="A14" s="61">
        <v>3210</v>
      </c>
      <c r="B14" s="129" t="s">
        <v>442</v>
      </c>
      <c r="C14" s="268">
        <v>11811512.67</v>
      </c>
      <c r="F14" s="62"/>
      <c r="H14" s="62"/>
      <c r="I14" s="62"/>
    </row>
    <row r="15" spans="1:9" x14ac:dyDescent="0.2">
      <c r="A15" s="61">
        <v>3220</v>
      </c>
      <c r="B15" s="129" t="s">
        <v>443</v>
      </c>
      <c r="C15" s="268">
        <v>16646738.49</v>
      </c>
    </row>
    <row r="16" spans="1:9" x14ac:dyDescent="0.2">
      <c r="A16" s="61">
        <v>3230</v>
      </c>
      <c r="B16" s="129" t="s">
        <v>444</v>
      </c>
      <c r="C16" s="268">
        <v>6291204.0800000001</v>
      </c>
    </row>
    <row r="17" spans="1:3" x14ac:dyDescent="0.2">
      <c r="A17" s="61">
        <v>3231</v>
      </c>
      <c r="B17" s="129" t="s">
        <v>445</v>
      </c>
      <c r="C17" s="268">
        <v>0</v>
      </c>
    </row>
    <row r="18" spans="1:3" x14ac:dyDescent="0.2">
      <c r="A18" s="61">
        <v>3232</v>
      </c>
      <c r="B18" s="129" t="s">
        <v>446</v>
      </c>
      <c r="C18" s="268">
        <v>6054240.5300000003</v>
      </c>
    </row>
    <row r="19" spans="1:3" x14ac:dyDescent="0.2">
      <c r="A19" s="61">
        <v>3233</v>
      </c>
      <c r="B19" s="129" t="s">
        <v>447</v>
      </c>
      <c r="C19" s="268">
        <v>236963.55</v>
      </c>
    </row>
    <row r="20" spans="1:3" x14ac:dyDescent="0.2">
      <c r="A20" s="61">
        <v>3239</v>
      </c>
      <c r="B20" s="129" t="s">
        <v>448</v>
      </c>
      <c r="C20" s="268">
        <v>0</v>
      </c>
    </row>
    <row r="21" spans="1:3" x14ac:dyDescent="0.2">
      <c r="A21" s="61">
        <v>3240</v>
      </c>
      <c r="B21" s="129" t="s">
        <v>449</v>
      </c>
      <c r="C21" s="268">
        <v>0</v>
      </c>
    </row>
    <row r="22" spans="1:3" x14ac:dyDescent="0.2">
      <c r="A22" s="61">
        <v>3241</v>
      </c>
      <c r="B22" s="129" t="s">
        <v>450</v>
      </c>
      <c r="C22" s="268">
        <v>0</v>
      </c>
    </row>
    <row r="23" spans="1:3" x14ac:dyDescent="0.2">
      <c r="A23" s="61">
        <v>3242</v>
      </c>
      <c r="B23" s="129" t="s">
        <v>451</v>
      </c>
      <c r="C23" s="268">
        <v>0</v>
      </c>
    </row>
    <row r="24" spans="1:3" x14ac:dyDescent="0.2">
      <c r="A24" s="61">
        <v>3243</v>
      </c>
      <c r="B24" s="129" t="s">
        <v>452</v>
      </c>
      <c r="C24" s="268">
        <v>0</v>
      </c>
    </row>
    <row r="25" spans="1:3" x14ac:dyDescent="0.2">
      <c r="A25" s="61">
        <v>3250</v>
      </c>
      <c r="B25" s="129" t="s">
        <v>453</v>
      </c>
      <c r="C25" s="268">
        <v>0</v>
      </c>
    </row>
    <row r="26" spans="1:3" x14ac:dyDescent="0.2">
      <c r="A26" s="61">
        <v>3251</v>
      </c>
      <c r="B26" s="129" t="s">
        <v>454</v>
      </c>
      <c r="C26" s="268">
        <v>0</v>
      </c>
    </row>
    <row r="27" spans="1:3" x14ac:dyDescent="0.2">
      <c r="A27" s="61">
        <v>3252</v>
      </c>
      <c r="B27" s="129" t="s">
        <v>455</v>
      </c>
      <c r="C27" s="268">
        <v>0</v>
      </c>
    </row>
    <row r="29" spans="1:3" x14ac:dyDescent="0.2">
      <c r="B29" s="40" t="s">
        <v>237</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scale="79"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1"/>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7109375" style="73" customWidth="1"/>
    <col min="2" max="2" width="62.140625" style="73" customWidth="1"/>
    <col min="3" max="3" width="17.7109375" style="73" customWidth="1"/>
    <col min="4" max="4" width="11.42578125" style="73" customWidth="1"/>
    <col min="5" max="16384" width="11.42578125" style="73"/>
  </cols>
  <sheetData>
    <row r="1" spans="1:3" s="132" customFormat="1" ht="18.95" customHeight="1" x14ac:dyDescent="0.25">
      <c r="A1" s="424" t="s">
        <v>1727</v>
      </c>
      <c r="B1" s="416"/>
      <c r="C1" s="417"/>
    </row>
    <row r="2" spans="1:3" s="132" customFormat="1" ht="18.95" customHeight="1" x14ac:dyDescent="0.25">
      <c r="A2" s="425" t="s">
        <v>549</v>
      </c>
      <c r="B2" s="426"/>
      <c r="C2" s="420"/>
    </row>
    <row r="3" spans="1:3" s="132" customFormat="1" ht="18.95" customHeight="1" x14ac:dyDescent="0.25">
      <c r="A3" s="425" t="s">
        <v>1726</v>
      </c>
      <c r="B3" s="426"/>
      <c r="C3" s="420"/>
    </row>
    <row r="4" spans="1:3" ht="15" x14ac:dyDescent="0.25">
      <c r="A4" s="421" t="s">
        <v>496</v>
      </c>
      <c r="B4" s="422"/>
      <c r="C4" s="423"/>
    </row>
    <row r="5" spans="1:3" x14ac:dyDescent="0.2">
      <c r="A5" s="101" t="s">
        <v>548</v>
      </c>
      <c r="B5" s="71"/>
      <c r="C5" s="291">
        <v>155085484.83000001</v>
      </c>
    </row>
    <row r="6" spans="1:3" x14ac:dyDescent="0.2">
      <c r="A6" s="90"/>
      <c r="B6" s="74"/>
      <c r="C6" s="281"/>
    </row>
    <row r="7" spans="1:3" x14ac:dyDescent="0.2">
      <c r="A7" s="75" t="s">
        <v>547</v>
      </c>
      <c r="B7" s="100"/>
      <c r="C7" s="282">
        <f>SUM(C8:C28)</f>
        <v>1962111.95</v>
      </c>
    </row>
    <row r="8" spans="1:3" x14ac:dyDescent="0.2">
      <c r="A8" s="99">
        <v>2.1</v>
      </c>
      <c r="B8" s="91" t="s">
        <v>345</v>
      </c>
      <c r="C8" s="292">
        <v>0</v>
      </c>
    </row>
    <row r="9" spans="1:3" x14ac:dyDescent="0.2">
      <c r="A9" s="99">
        <v>2.2000000000000002</v>
      </c>
      <c r="B9" s="91" t="s">
        <v>348</v>
      </c>
      <c r="C9" s="292">
        <v>0</v>
      </c>
    </row>
    <row r="10" spans="1:3" x14ac:dyDescent="0.2">
      <c r="A10" s="92">
        <v>2.2999999999999998</v>
      </c>
      <c r="B10" s="93" t="s">
        <v>163</v>
      </c>
      <c r="C10" s="292">
        <v>195119.5</v>
      </c>
    </row>
    <row r="11" spans="1:3" x14ac:dyDescent="0.2">
      <c r="A11" s="92">
        <v>2.4</v>
      </c>
      <c r="B11" s="93" t="s">
        <v>164</v>
      </c>
      <c r="C11" s="292">
        <v>27578.75</v>
      </c>
    </row>
    <row r="12" spans="1:3" x14ac:dyDescent="0.2">
      <c r="A12" s="92">
        <v>2.5</v>
      </c>
      <c r="B12" s="93" t="s">
        <v>165</v>
      </c>
      <c r="C12" s="292">
        <v>0</v>
      </c>
    </row>
    <row r="13" spans="1:3" x14ac:dyDescent="0.2">
      <c r="A13" s="92">
        <v>2.6</v>
      </c>
      <c r="B13" s="93" t="s">
        <v>166</v>
      </c>
      <c r="C13" s="292">
        <v>577586.21</v>
      </c>
    </row>
    <row r="14" spans="1:3" x14ac:dyDescent="0.2">
      <c r="A14" s="92">
        <v>2.7</v>
      </c>
      <c r="B14" s="93" t="s">
        <v>167</v>
      </c>
      <c r="C14" s="292">
        <v>2783.04</v>
      </c>
    </row>
    <row r="15" spans="1:3" x14ac:dyDescent="0.2">
      <c r="A15" s="92">
        <v>2.8</v>
      </c>
      <c r="B15" s="93" t="s">
        <v>168</v>
      </c>
      <c r="C15" s="292">
        <v>107480.77</v>
      </c>
    </row>
    <row r="16" spans="1:3" x14ac:dyDescent="0.2">
      <c r="A16" s="92">
        <v>2.9</v>
      </c>
      <c r="B16" s="93" t="s">
        <v>170</v>
      </c>
      <c r="C16" s="292">
        <v>0</v>
      </c>
    </row>
    <row r="17" spans="1:3" ht="45" customHeight="1" x14ac:dyDescent="0.2">
      <c r="A17" s="92" t="s">
        <v>546</v>
      </c>
      <c r="B17" s="93" t="s">
        <v>545</v>
      </c>
      <c r="C17" s="292">
        <v>0</v>
      </c>
    </row>
    <row r="18" spans="1:3" x14ac:dyDescent="0.2">
      <c r="A18" s="92" t="s">
        <v>544</v>
      </c>
      <c r="B18" s="93" t="s">
        <v>174</v>
      </c>
      <c r="C18" s="292">
        <v>458807.39</v>
      </c>
    </row>
    <row r="19" spans="1:3" x14ac:dyDescent="0.2">
      <c r="A19" s="92" t="s">
        <v>543</v>
      </c>
      <c r="B19" s="93" t="s">
        <v>542</v>
      </c>
      <c r="C19" s="292">
        <v>0</v>
      </c>
    </row>
    <row r="20" spans="1:3" x14ac:dyDescent="0.2">
      <c r="A20" s="92" t="s">
        <v>541</v>
      </c>
      <c r="B20" s="93" t="s">
        <v>540</v>
      </c>
      <c r="C20" s="292">
        <v>0</v>
      </c>
    </row>
    <row r="21" spans="1:3" x14ac:dyDescent="0.2">
      <c r="A21" s="92" t="s">
        <v>539</v>
      </c>
      <c r="B21" s="93" t="s">
        <v>538</v>
      </c>
      <c r="C21" s="292">
        <v>0</v>
      </c>
    </row>
    <row r="22" spans="1:3" x14ac:dyDescent="0.2">
      <c r="A22" s="92" t="s">
        <v>537</v>
      </c>
      <c r="B22" s="93" t="s">
        <v>536</v>
      </c>
      <c r="C22" s="292">
        <v>0</v>
      </c>
    </row>
    <row r="23" spans="1:3" x14ac:dyDescent="0.2">
      <c r="A23" s="92" t="s">
        <v>535</v>
      </c>
      <c r="B23" s="93" t="s">
        <v>534</v>
      </c>
      <c r="C23" s="292">
        <v>0</v>
      </c>
    </row>
    <row r="24" spans="1:3" x14ac:dyDescent="0.2">
      <c r="A24" s="92" t="s">
        <v>533</v>
      </c>
      <c r="B24" s="93" t="s">
        <v>532</v>
      </c>
      <c r="C24" s="292">
        <v>0</v>
      </c>
    </row>
    <row r="25" spans="1:3" x14ac:dyDescent="0.2">
      <c r="A25" s="92" t="s">
        <v>531</v>
      </c>
      <c r="B25" s="93" t="s">
        <v>530</v>
      </c>
      <c r="C25" s="292">
        <v>0</v>
      </c>
    </row>
    <row r="26" spans="1:3" x14ac:dyDescent="0.2">
      <c r="A26" s="92" t="s">
        <v>529</v>
      </c>
      <c r="B26" s="93" t="s">
        <v>528</v>
      </c>
      <c r="C26" s="292">
        <v>0</v>
      </c>
    </row>
    <row r="27" spans="1:3" x14ac:dyDescent="0.2">
      <c r="A27" s="92" t="s">
        <v>527</v>
      </c>
      <c r="B27" s="93" t="s">
        <v>526</v>
      </c>
      <c r="C27" s="292">
        <v>590071.11</v>
      </c>
    </row>
    <row r="28" spans="1:3" x14ac:dyDescent="0.2">
      <c r="A28" s="92" t="s">
        <v>525</v>
      </c>
      <c r="B28" s="91" t="s">
        <v>524</v>
      </c>
      <c r="C28" s="292">
        <v>2685.18</v>
      </c>
    </row>
    <row r="29" spans="1:3" x14ac:dyDescent="0.2">
      <c r="A29" s="98"/>
      <c r="B29" s="97"/>
      <c r="C29" s="293"/>
    </row>
    <row r="30" spans="1:3" x14ac:dyDescent="0.2">
      <c r="A30" s="95" t="s">
        <v>523</v>
      </c>
      <c r="B30" s="94"/>
      <c r="C30" s="294">
        <f>SUM(C31:C37)</f>
        <v>10456398.560000001</v>
      </c>
    </row>
    <row r="31" spans="1:3" x14ac:dyDescent="0.2">
      <c r="A31" s="92" t="s">
        <v>522</v>
      </c>
      <c r="B31" s="93" t="s">
        <v>270</v>
      </c>
      <c r="C31" s="292">
        <v>10421735.41</v>
      </c>
    </row>
    <row r="32" spans="1:3" x14ac:dyDescent="0.2">
      <c r="A32" s="92" t="s">
        <v>521</v>
      </c>
      <c r="B32" s="93" t="s">
        <v>261</v>
      </c>
      <c r="C32" s="292">
        <v>0</v>
      </c>
    </row>
    <row r="33" spans="1:3" x14ac:dyDescent="0.2">
      <c r="A33" s="92" t="s">
        <v>520</v>
      </c>
      <c r="B33" s="93" t="s">
        <v>258</v>
      </c>
      <c r="C33" s="292">
        <v>0</v>
      </c>
    </row>
    <row r="34" spans="1:3" x14ac:dyDescent="0.2">
      <c r="A34" s="92" t="s">
        <v>519</v>
      </c>
      <c r="B34" s="93" t="s">
        <v>518</v>
      </c>
      <c r="C34" s="292">
        <v>0</v>
      </c>
    </row>
    <row r="35" spans="1:3" x14ac:dyDescent="0.2">
      <c r="A35" s="92" t="s">
        <v>517</v>
      </c>
      <c r="B35" s="93" t="s">
        <v>516</v>
      </c>
      <c r="C35" s="292">
        <v>0</v>
      </c>
    </row>
    <row r="36" spans="1:3" x14ac:dyDescent="0.2">
      <c r="A36" s="92" t="s">
        <v>515</v>
      </c>
      <c r="B36" s="93" t="s">
        <v>250</v>
      </c>
      <c r="C36" s="292">
        <v>34663.15</v>
      </c>
    </row>
    <row r="37" spans="1:3" x14ac:dyDescent="0.2">
      <c r="A37" s="92" t="s">
        <v>514</v>
      </c>
      <c r="B37" s="91" t="s">
        <v>513</v>
      </c>
      <c r="C37" s="295">
        <v>0</v>
      </c>
    </row>
    <row r="38" spans="1:3" x14ac:dyDescent="0.2">
      <c r="A38" s="90"/>
      <c r="B38" s="89"/>
      <c r="C38" s="296"/>
    </row>
    <row r="39" spans="1:3" x14ac:dyDescent="0.2">
      <c r="A39" s="87" t="s">
        <v>512</v>
      </c>
      <c r="B39" s="71"/>
      <c r="C39" s="280">
        <f>C5-C7+C30</f>
        <v>163579771.44000003</v>
      </c>
    </row>
    <row r="41" spans="1:3" x14ac:dyDescent="0.2">
      <c r="B41" s="40" t="s">
        <v>237</v>
      </c>
    </row>
  </sheetData>
  <mergeCells count="4">
    <mergeCell ref="A1:C1"/>
    <mergeCell ref="A2:C2"/>
    <mergeCell ref="A3:C3"/>
    <mergeCell ref="A4:C4"/>
  </mergeCells>
  <pageMargins left="0.7" right="0.7" top="0.75" bottom="0.75" header="0.3" footer="0.3"/>
  <pageSetup paperSize="9" scale="82" fitToHeight="0"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showGridLines="0" view="pageBreakPreview" zoomScaleNormal="85" zoomScaleSheetLayoutView="100" workbookViewId="0">
      <selection sqref="A1:F1"/>
    </sheetView>
  </sheetViews>
  <sheetFormatPr baseColWidth="10" defaultColWidth="9.140625" defaultRowHeight="11.25" x14ac:dyDescent="0.2"/>
  <cols>
    <col min="1" max="1" width="12.7109375" style="129" customWidth="1"/>
    <col min="2" max="2" width="72.140625" style="129" customWidth="1"/>
    <col min="3" max="6" width="15.7109375" style="227" customWidth="1"/>
    <col min="7" max="7" width="15.7109375" style="129" customWidth="1"/>
    <col min="8" max="8" width="11.7109375" style="129" customWidth="1"/>
    <col min="9" max="9" width="13.42578125" style="129" customWidth="1"/>
    <col min="10" max="10" width="13.140625" style="129" customWidth="1"/>
    <col min="11" max="11" width="9.140625" style="129" customWidth="1"/>
    <col min="12" max="16384" width="9.140625" style="129"/>
  </cols>
  <sheetData>
    <row r="1" spans="1:10" ht="18.95" customHeight="1" x14ac:dyDescent="0.2">
      <c r="A1" s="381" t="s">
        <v>1727</v>
      </c>
      <c r="B1" s="413"/>
      <c r="C1" s="413"/>
      <c r="D1" s="413"/>
      <c r="E1" s="413"/>
      <c r="F1" s="413"/>
      <c r="G1" s="56" t="s">
        <v>95</v>
      </c>
      <c r="H1" s="57">
        <v>2022</v>
      </c>
    </row>
    <row r="2" spans="1:10" ht="18.95" customHeight="1" x14ac:dyDescent="0.2">
      <c r="A2" s="381" t="s">
        <v>598</v>
      </c>
      <c r="B2" s="413"/>
      <c r="C2" s="413"/>
      <c r="D2" s="413"/>
      <c r="E2" s="413"/>
      <c r="F2" s="413"/>
      <c r="G2" s="56" t="s">
        <v>97</v>
      </c>
      <c r="H2" s="57" t="s">
        <v>599</v>
      </c>
    </row>
    <row r="3" spans="1:10" ht="18.95" customHeight="1" x14ac:dyDescent="0.2">
      <c r="A3" s="381" t="s">
        <v>1726</v>
      </c>
      <c r="B3" s="413"/>
      <c r="C3" s="413"/>
      <c r="D3" s="413"/>
      <c r="E3" s="413"/>
      <c r="F3" s="413"/>
      <c r="G3" s="56" t="s">
        <v>98</v>
      </c>
      <c r="H3" s="57">
        <v>4</v>
      </c>
    </row>
    <row r="4" spans="1:10" x14ac:dyDescent="0.2">
      <c r="A4" s="58" t="s">
        <v>99</v>
      </c>
      <c r="B4" s="59"/>
      <c r="C4" s="230"/>
      <c r="D4" s="230"/>
      <c r="E4" s="230"/>
      <c r="F4" s="230"/>
      <c r="G4" s="59"/>
      <c r="H4" s="59"/>
    </row>
    <row r="7" spans="1:10" ht="24.95" customHeight="1" x14ac:dyDescent="0.2">
      <c r="A7" s="104" t="s">
        <v>101</v>
      </c>
      <c r="B7" s="104" t="s">
        <v>597</v>
      </c>
      <c r="C7" s="229" t="s">
        <v>596</v>
      </c>
      <c r="D7" s="229" t="s">
        <v>595</v>
      </c>
      <c r="E7" s="229" t="s">
        <v>594</v>
      </c>
      <c r="F7" s="229" t="s">
        <v>593</v>
      </c>
      <c r="G7" s="103" t="s">
        <v>588</v>
      </c>
      <c r="H7" s="103" t="s">
        <v>592</v>
      </c>
      <c r="I7" s="103" t="s">
        <v>591</v>
      </c>
      <c r="J7" s="103" t="s">
        <v>590</v>
      </c>
    </row>
    <row r="8" spans="1:10" s="66" customFormat="1" x14ac:dyDescent="0.2">
      <c r="A8" s="64">
        <v>7000</v>
      </c>
      <c r="B8" s="66" t="s">
        <v>589</v>
      </c>
      <c r="C8" s="228"/>
      <c r="D8" s="228"/>
      <c r="E8" s="228"/>
      <c r="F8" s="228"/>
    </row>
    <row r="9" spans="1:10" ht="15" x14ac:dyDescent="0.25">
      <c r="A9" s="129">
        <v>7110</v>
      </c>
      <c r="B9" s="129" t="s">
        <v>588</v>
      </c>
      <c r="C9" s="226">
        <v>0</v>
      </c>
      <c r="D9" s="226">
        <v>0</v>
      </c>
      <c r="E9" s="226">
        <v>0</v>
      </c>
      <c r="F9" s="226">
        <v>0</v>
      </c>
    </row>
    <row r="10" spans="1:10" ht="15" x14ac:dyDescent="0.25">
      <c r="A10" s="129">
        <v>7120</v>
      </c>
      <c r="B10" s="129" t="s">
        <v>587</v>
      </c>
      <c r="C10" s="226">
        <v>0</v>
      </c>
      <c r="D10" s="226">
        <v>0</v>
      </c>
      <c r="E10" s="226">
        <v>0</v>
      </c>
      <c r="F10" s="226">
        <v>0</v>
      </c>
    </row>
    <row r="11" spans="1:10" ht="15" x14ac:dyDescent="0.25">
      <c r="A11" s="129">
        <v>7130</v>
      </c>
      <c r="B11" s="129" t="s">
        <v>586</v>
      </c>
      <c r="C11" s="226">
        <v>0</v>
      </c>
      <c r="D11" s="226">
        <v>0</v>
      </c>
      <c r="E11" s="226">
        <v>0</v>
      </c>
      <c r="F11" s="226">
        <v>0</v>
      </c>
    </row>
    <row r="12" spans="1:10" ht="15" x14ac:dyDescent="0.25">
      <c r="A12" s="129">
        <v>7140</v>
      </c>
      <c r="B12" s="129" t="s">
        <v>585</v>
      </c>
      <c r="C12" s="226">
        <v>0</v>
      </c>
      <c r="D12" s="226">
        <v>0</v>
      </c>
      <c r="E12" s="226">
        <v>0</v>
      </c>
      <c r="F12" s="226">
        <v>0</v>
      </c>
    </row>
    <row r="13" spans="1:10" ht="15" x14ac:dyDescent="0.25">
      <c r="A13" s="129">
        <v>7150</v>
      </c>
      <c r="B13" s="129" t="s">
        <v>584</v>
      </c>
      <c r="C13" s="226">
        <v>0</v>
      </c>
      <c r="D13" s="226">
        <v>0</v>
      </c>
      <c r="E13" s="226">
        <v>0</v>
      </c>
      <c r="F13" s="226">
        <v>0</v>
      </c>
    </row>
    <row r="14" spans="1:10" ht="15" x14ac:dyDescent="0.25">
      <c r="A14" s="129">
        <v>7160</v>
      </c>
      <c r="B14" s="129" t="s">
        <v>583</v>
      </c>
      <c r="C14" s="226">
        <v>0</v>
      </c>
      <c r="D14" s="226">
        <v>0</v>
      </c>
      <c r="E14" s="226">
        <v>0</v>
      </c>
      <c r="F14" s="226">
        <v>0</v>
      </c>
    </row>
    <row r="15" spans="1:10" ht="15" x14ac:dyDescent="0.25">
      <c r="A15" s="129">
        <v>7210</v>
      </c>
      <c r="B15" s="129" t="s">
        <v>582</v>
      </c>
      <c r="C15" s="226">
        <v>0</v>
      </c>
      <c r="D15" s="226">
        <v>0</v>
      </c>
      <c r="E15" s="226">
        <v>0</v>
      </c>
      <c r="F15" s="226">
        <v>0</v>
      </c>
    </row>
    <row r="16" spans="1:10" ht="15" x14ac:dyDescent="0.25">
      <c r="A16" s="129">
        <v>7220</v>
      </c>
      <c r="B16" s="129" t="s">
        <v>581</v>
      </c>
      <c r="C16" s="226">
        <v>0</v>
      </c>
      <c r="D16" s="226">
        <v>0</v>
      </c>
      <c r="E16" s="226">
        <v>0</v>
      </c>
      <c r="F16" s="226">
        <v>0</v>
      </c>
    </row>
    <row r="17" spans="1:6" ht="15" x14ac:dyDescent="0.25">
      <c r="A17" s="129">
        <v>7230</v>
      </c>
      <c r="B17" s="129" t="s">
        <v>580</v>
      </c>
      <c r="C17" s="226">
        <v>0</v>
      </c>
      <c r="D17" s="226">
        <v>0</v>
      </c>
      <c r="E17" s="226">
        <v>0</v>
      </c>
      <c r="F17" s="226">
        <v>0</v>
      </c>
    </row>
    <row r="18" spans="1:6" ht="15" x14ac:dyDescent="0.25">
      <c r="A18" s="129">
        <v>7240</v>
      </c>
      <c r="B18" s="129" t="s">
        <v>579</v>
      </c>
      <c r="C18" s="226">
        <v>0</v>
      </c>
      <c r="D18" s="226">
        <v>0</v>
      </c>
      <c r="E18" s="226">
        <v>0</v>
      </c>
      <c r="F18" s="226">
        <v>0</v>
      </c>
    </row>
    <row r="19" spans="1:6" ht="15" x14ac:dyDescent="0.25">
      <c r="A19" s="129">
        <v>7250</v>
      </c>
      <c r="B19" s="129" t="s">
        <v>578</v>
      </c>
      <c r="C19" s="226">
        <v>0</v>
      </c>
      <c r="D19" s="226">
        <v>0</v>
      </c>
      <c r="E19" s="226">
        <v>0</v>
      </c>
      <c r="F19" s="226">
        <v>0</v>
      </c>
    </row>
    <row r="20" spans="1:6" ht="15" x14ac:dyDescent="0.25">
      <c r="A20" s="129">
        <v>7260</v>
      </c>
      <c r="B20" s="129" t="s">
        <v>577</v>
      </c>
      <c r="C20" s="226">
        <v>0</v>
      </c>
      <c r="D20" s="226">
        <v>0</v>
      </c>
      <c r="E20" s="226">
        <v>0</v>
      </c>
      <c r="F20" s="226">
        <v>0</v>
      </c>
    </row>
    <row r="21" spans="1:6" ht="15" x14ac:dyDescent="0.25">
      <c r="A21" s="129">
        <v>7310</v>
      </c>
      <c r="B21" s="129" t="s">
        <v>576</v>
      </c>
      <c r="C21" s="226">
        <v>0</v>
      </c>
      <c r="D21" s="226">
        <v>0</v>
      </c>
      <c r="E21" s="226">
        <v>0</v>
      </c>
      <c r="F21" s="226">
        <v>0</v>
      </c>
    </row>
    <row r="22" spans="1:6" ht="15" x14ac:dyDescent="0.25">
      <c r="A22" s="129">
        <v>7320</v>
      </c>
      <c r="B22" s="129" t="s">
        <v>575</v>
      </c>
      <c r="C22" s="226">
        <v>0</v>
      </c>
      <c r="D22" s="226">
        <v>0</v>
      </c>
      <c r="E22" s="226">
        <v>0</v>
      </c>
      <c r="F22" s="226">
        <v>0</v>
      </c>
    </row>
    <row r="23" spans="1:6" ht="15" x14ac:dyDescent="0.25">
      <c r="A23" s="129">
        <v>7330</v>
      </c>
      <c r="B23" s="129" t="s">
        <v>574</v>
      </c>
      <c r="C23" s="226">
        <v>0</v>
      </c>
      <c r="D23" s="226">
        <v>0</v>
      </c>
      <c r="E23" s="226">
        <v>0</v>
      </c>
      <c r="F23" s="226">
        <v>0</v>
      </c>
    </row>
    <row r="24" spans="1:6" ht="15" x14ac:dyDescent="0.25">
      <c r="A24" s="129">
        <v>7340</v>
      </c>
      <c r="B24" s="129" t="s">
        <v>573</v>
      </c>
      <c r="C24" s="226">
        <v>0</v>
      </c>
      <c r="D24" s="226">
        <v>0</v>
      </c>
      <c r="E24" s="226">
        <v>0</v>
      </c>
      <c r="F24" s="226">
        <v>0</v>
      </c>
    </row>
    <row r="25" spans="1:6" ht="15" x14ac:dyDescent="0.25">
      <c r="A25" s="129">
        <v>7350</v>
      </c>
      <c r="B25" s="129" t="s">
        <v>572</v>
      </c>
      <c r="C25" s="226">
        <v>0</v>
      </c>
      <c r="D25" s="226">
        <v>0</v>
      </c>
      <c r="E25" s="226">
        <v>0</v>
      </c>
      <c r="F25" s="226">
        <v>0</v>
      </c>
    </row>
    <row r="26" spans="1:6" ht="15" x14ac:dyDescent="0.25">
      <c r="A26" s="129">
        <v>7360</v>
      </c>
      <c r="B26" s="129" t="s">
        <v>571</v>
      </c>
      <c r="C26" s="226">
        <v>0</v>
      </c>
      <c r="D26" s="226">
        <v>0</v>
      </c>
      <c r="E26" s="226">
        <v>0</v>
      </c>
      <c r="F26" s="226">
        <v>0</v>
      </c>
    </row>
    <row r="27" spans="1:6" ht="15" x14ac:dyDescent="0.25">
      <c r="A27" s="129">
        <v>7410</v>
      </c>
      <c r="B27" s="129" t="s">
        <v>570</v>
      </c>
      <c r="C27" s="226">
        <v>0</v>
      </c>
      <c r="D27" s="226">
        <v>0</v>
      </c>
      <c r="E27" s="226">
        <v>0</v>
      </c>
      <c r="F27" s="226">
        <v>0</v>
      </c>
    </row>
    <row r="28" spans="1:6" ht="15" x14ac:dyDescent="0.25">
      <c r="A28" s="129">
        <v>7420</v>
      </c>
      <c r="B28" s="129" t="s">
        <v>569</v>
      </c>
      <c r="C28" s="226">
        <v>0</v>
      </c>
      <c r="D28" s="226">
        <v>0</v>
      </c>
      <c r="E28" s="226">
        <v>0</v>
      </c>
      <c r="F28" s="226">
        <v>0</v>
      </c>
    </row>
    <row r="29" spans="1:6" ht="15" x14ac:dyDescent="0.25">
      <c r="A29" s="129">
        <v>7510</v>
      </c>
      <c r="B29" s="129" t="s">
        <v>568</v>
      </c>
      <c r="C29" s="226">
        <v>0</v>
      </c>
      <c r="D29" s="226">
        <v>0</v>
      </c>
      <c r="E29" s="226">
        <v>0</v>
      </c>
      <c r="F29" s="226">
        <v>0</v>
      </c>
    </row>
    <row r="30" spans="1:6" ht="15" x14ac:dyDescent="0.25">
      <c r="A30" s="129">
        <v>7520</v>
      </c>
      <c r="B30" s="129" t="s">
        <v>567</v>
      </c>
      <c r="C30" s="226">
        <v>0</v>
      </c>
      <c r="D30" s="226">
        <v>0</v>
      </c>
      <c r="E30" s="226">
        <v>0</v>
      </c>
      <c r="F30" s="226">
        <v>0</v>
      </c>
    </row>
    <row r="31" spans="1:6" ht="15" x14ac:dyDescent="0.25">
      <c r="A31" s="129">
        <v>7610</v>
      </c>
      <c r="B31" s="129" t="s">
        <v>566</v>
      </c>
      <c r="C31" s="226">
        <v>0</v>
      </c>
      <c r="D31" s="226">
        <v>0</v>
      </c>
      <c r="E31" s="226">
        <v>0</v>
      </c>
      <c r="F31" s="226">
        <v>0</v>
      </c>
    </row>
    <row r="32" spans="1:6" ht="15" x14ac:dyDescent="0.25">
      <c r="A32" s="129">
        <v>7620</v>
      </c>
      <c r="B32" s="129" t="s">
        <v>565</v>
      </c>
      <c r="C32" s="226">
        <v>0</v>
      </c>
      <c r="D32" s="226">
        <v>0</v>
      </c>
      <c r="E32" s="226">
        <v>0</v>
      </c>
      <c r="F32" s="226">
        <v>0</v>
      </c>
    </row>
    <row r="33" spans="1:6" ht="15" x14ac:dyDescent="0.25">
      <c r="A33" s="129">
        <v>7630</v>
      </c>
      <c r="B33" s="129" t="s">
        <v>564</v>
      </c>
      <c r="C33" s="226">
        <v>0</v>
      </c>
      <c r="D33" s="226">
        <v>0</v>
      </c>
      <c r="E33" s="226">
        <v>0</v>
      </c>
      <c r="F33" s="226">
        <v>0</v>
      </c>
    </row>
    <row r="34" spans="1:6" ht="15" x14ac:dyDescent="0.25">
      <c r="A34" s="129">
        <v>7640</v>
      </c>
      <c r="B34" s="129" t="s">
        <v>563</v>
      </c>
      <c r="C34" s="226">
        <v>0</v>
      </c>
      <c r="D34" s="226">
        <v>0</v>
      </c>
      <c r="E34" s="226">
        <v>0</v>
      </c>
      <c r="F34" s="226">
        <v>0</v>
      </c>
    </row>
    <row r="35" spans="1:6" s="66" customFormat="1" ht="15" x14ac:dyDescent="0.25">
      <c r="A35" s="64">
        <v>8000</v>
      </c>
      <c r="B35" s="66" t="s">
        <v>562</v>
      </c>
      <c r="C35" s="226"/>
      <c r="D35" s="226"/>
      <c r="E35" s="226"/>
      <c r="F35" s="226"/>
    </row>
    <row r="36" spans="1:6" ht="15" x14ac:dyDescent="0.25">
      <c r="A36" s="129">
        <v>8110</v>
      </c>
      <c r="B36" s="129" t="s">
        <v>561</v>
      </c>
      <c r="C36" s="337">
        <v>0</v>
      </c>
      <c r="D36" s="337">
        <v>264298290.09959999</v>
      </c>
      <c r="E36" s="337">
        <v>0</v>
      </c>
      <c r="F36" s="337">
        <v>264298290.09959999</v>
      </c>
    </row>
    <row r="37" spans="1:6" ht="15" x14ac:dyDescent="0.25">
      <c r="A37" s="129">
        <v>8120</v>
      </c>
      <c r="B37" s="129" t="s">
        <v>560</v>
      </c>
      <c r="C37" s="337">
        <v>0</v>
      </c>
      <c r="D37" s="337">
        <v>278681946.57999998</v>
      </c>
      <c r="E37" s="337">
        <v>298406518.83960003</v>
      </c>
      <c r="F37" s="337">
        <v>19724572.25960001</v>
      </c>
    </row>
    <row r="38" spans="1:6" ht="15" x14ac:dyDescent="0.25">
      <c r="A38" s="129">
        <v>8130</v>
      </c>
      <c r="B38" s="129" t="s">
        <v>559</v>
      </c>
      <c r="C38" s="337">
        <v>0</v>
      </c>
      <c r="D38" s="337">
        <v>34108228.739999987</v>
      </c>
      <c r="E38" s="337">
        <v>121671682.11</v>
      </c>
      <c r="F38" s="337">
        <v>-87563453.370000005</v>
      </c>
    </row>
    <row r="39" spans="1:6" ht="15" x14ac:dyDescent="0.25">
      <c r="A39" s="129">
        <v>8140</v>
      </c>
      <c r="B39" s="129" t="s">
        <v>558</v>
      </c>
      <c r="C39" s="337">
        <v>0</v>
      </c>
      <c r="D39" s="337">
        <v>169180096.49000001</v>
      </c>
      <c r="E39" s="337">
        <v>169180096.49000001</v>
      </c>
      <c r="F39" s="337">
        <v>0</v>
      </c>
    </row>
    <row r="40" spans="1:6" ht="15" x14ac:dyDescent="0.25">
      <c r="A40" s="129">
        <v>8150</v>
      </c>
      <c r="B40" s="129" t="s">
        <v>557</v>
      </c>
      <c r="C40" s="337">
        <v>0</v>
      </c>
      <c r="D40" s="337">
        <v>0</v>
      </c>
      <c r="E40" s="337">
        <v>169180096.49000001</v>
      </c>
      <c r="F40" s="337">
        <v>-169180096.49000001</v>
      </c>
    </row>
    <row r="41" spans="1:6" ht="15" x14ac:dyDescent="0.25">
      <c r="A41" s="129">
        <v>8210</v>
      </c>
      <c r="B41" s="129" t="s">
        <v>556</v>
      </c>
      <c r="C41" s="337">
        <v>0</v>
      </c>
      <c r="D41" s="337">
        <v>0</v>
      </c>
      <c r="E41" s="337">
        <v>264298290.09999999</v>
      </c>
      <c r="F41" s="337">
        <v>264298290.09999999</v>
      </c>
    </row>
    <row r="42" spans="1:6" ht="15" x14ac:dyDescent="0.25">
      <c r="A42" s="129">
        <v>8220</v>
      </c>
      <c r="B42" s="129" t="s">
        <v>555</v>
      </c>
      <c r="C42" s="337">
        <v>0</v>
      </c>
      <c r="D42" s="337">
        <v>301881510.46999991</v>
      </c>
      <c r="E42" s="337">
        <v>289580760.36059999</v>
      </c>
      <c r="F42" s="337">
        <v>12300750.1094</v>
      </c>
    </row>
    <row r="43" spans="1:6" ht="15" x14ac:dyDescent="0.25">
      <c r="A43" s="129">
        <v>8230</v>
      </c>
      <c r="B43" s="129" t="s">
        <v>554</v>
      </c>
      <c r="C43" s="337">
        <v>0</v>
      </c>
      <c r="D43" s="337">
        <v>125146673.73999999</v>
      </c>
      <c r="E43" s="337">
        <v>37583220.36999999</v>
      </c>
      <c r="F43" s="337">
        <v>-87563453.36999999</v>
      </c>
    </row>
    <row r="44" spans="1:6" ht="15" x14ac:dyDescent="0.25">
      <c r="A44" s="129">
        <v>8240</v>
      </c>
      <c r="B44" s="129" t="s">
        <v>553</v>
      </c>
      <c r="C44" s="337">
        <v>0</v>
      </c>
      <c r="D44" s="337">
        <v>164434086.62059999</v>
      </c>
      <c r="E44" s="337">
        <v>155085484.83000001</v>
      </c>
      <c r="F44" s="337">
        <v>9348601.7906000018</v>
      </c>
    </row>
    <row r="45" spans="1:6" ht="15" x14ac:dyDescent="0.25">
      <c r="A45" s="129">
        <v>8250</v>
      </c>
      <c r="B45" s="129" t="s">
        <v>552</v>
      </c>
      <c r="C45" s="337">
        <v>0</v>
      </c>
      <c r="D45" s="337">
        <v>155085484.83000001</v>
      </c>
      <c r="E45" s="337">
        <v>153991433.74000001</v>
      </c>
      <c r="F45" s="337">
        <f>D45-E45</f>
        <v>1094051.0900000036</v>
      </c>
    </row>
    <row r="46" spans="1:6" ht="15" x14ac:dyDescent="0.25">
      <c r="A46" s="129">
        <v>8260</v>
      </c>
      <c r="B46" s="129" t="s">
        <v>551</v>
      </c>
      <c r="C46" s="337">
        <v>0</v>
      </c>
      <c r="D46" s="337">
        <v>153991433.74000001</v>
      </c>
      <c r="E46" s="337">
        <v>153991433.74000001</v>
      </c>
      <c r="F46" s="337">
        <v>0</v>
      </c>
    </row>
    <row r="47" spans="1:6" ht="15" x14ac:dyDescent="0.25">
      <c r="A47" s="129">
        <v>8270</v>
      </c>
      <c r="B47" s="129" t="s">
        <v>550</v>
      </c>
      <c r="C47" s="337">
        <v>0</v>
      </c>
      <c r="D47" s="337">
        <v>153991433.74000001</v>
      </c>
      <c r="E47" s="337">
        <v>0</v>
      </c>
      <c r="F47" s="337">
        <v>153991433.74000001</v>
      </c>
    </row>
    <row r="48" spans="1:6" x14ac:dyDescent="0.2">
      <c r="A48" s="102"/>
    </row>
    <row r="49" spans="1:4" x14ac:dyDescent="0.2">
      <c r="A49" s="102"/>
      <c r="B49" s="40" t="s">
        <v>237</v>
      </c>
    </row>
    <row r="51" spans="1:4" x14ac:dyDescent="0.2">
      <c r="C51" s="129"/>
      <c r="D51" s="129"/>
    </row>
  </sheetData>
  <mergeCells count="3">
    <mergeCell ref="A1:F1"/>
    <mergeCell ref="A2:F2"/>
    <mergeCell ref="A3:F3"/>
  </mergeCells>
  <pageMargins left="0.7" right="0.7" top="0.75" bottom="0.75" header="0.3" footer="0.3"/>
  <pageSetup paperSize="9" scale="43" fitToHeight="0"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0"/>
  <sheetViews>
    <sheetView showGridLines="0" view="pageBreakPreview" zoomScaleNormal="100" zoomScaleSheetLayoutView="100" workbookViewId="0">
      <selection sqref="A1:F1"/>
    </sheetView>
  </sheetViews>
  <sheetFormatPr baseColWidth="10" defaultColWidth="9.140625" defaultRowHeight="11.25" x14ac:dyDescent="0.2"/>
  <cols>
    <col min="1" max="1" width="19.140625" style="40" customWidth="1"/>
    <col min="2" max="2" width="64.5703125" style="40" customWidth="1"/>
    <col min="3" max="3" width="16.42578125" style="40" customWidth="1"/>
    <col min="4" max="4" width="19.140625" style="40" customWidth="1"/>
    <col min="5" max="5" width="24.5703125" style="40" customWidth="1"/>
    <col min="6" max="6" width="22.7109375" style="40" customWidth="1"/>
    <col min="7" max="7" width="16.7109375" style="40" customWidth="1"/>
    <col min="8" max="8" width="25.7109375" style="40" customWidth="1"/>
    <col min="9" max="9" width="9.140625" style="40"/>
    <col min="10" max="10" width="10" style="40" bestFit="1" customWidth="1"/>
    <col min="11" max="16384" width="9.140625" style="40"/>
  </cols>
  <sheetData>
    <row r="1" spans="1:8" s="127" customFormat="1" ht="18.95" customHeight="1" x14ac:dyDescent="0.25">
      <c r="A1" s="379" t="s">
        <v>1899</v>
      </c>
      <c r="B1" s="380"/>
      <c r="C1" s="380"/>
      <c r="D1" s="380"/>
      <c r="E1" s="380"/>
      <c r="F1" s="380"/>
      <c r="G1" s="36" t="s">
        <v>95</v>
      </c>
      <c r="H1" s="37">
        <v>2022</v>
      </c>
    </row>
    <row r="2" spans="1:8" s="127" customFormat="1" ht="18.95" customHeight="1" x14ac:dyDescent="0.25">
      <c r="A2" s="379" t="s">
        <v>96</v>
      </c>
      <c r="B2" s="380"/>
      <c r="C2" s="380"/>
      <c r="D2" s="380"/>
      <c r="E2" s="380"/>
      <c r="F2" s="380"/>
      <c r="G2" s="36" t="s">
        <v>97</v>
      </c>
      <c r="H2" s="37" t="s">
        <v>599</v>
      </c>
    </row>
    <row r="3" spans="1:8" s="127" customFormat="1" ht="18.95" customHeight="1" x14ac:dyDescent="0.25">
      <c r="A3" s="379" t="s">
        <v>1244</v>
      </c>
      <c r="B3" s="380"/>
      <c r="C3" s="380"/>
      <c r="D3" s="380"/>
      <c r="E3" s="380"/>
      <c r="F3" s="380"/>
      <c r="G3" s="36" t="s">
        <v>98</v>
      </c>
      <c r="H3" s="37">
        <v>4</v>
      </c>
    </row>
    <row r="4" spans="1:8" x14ac:dyDescent="0.2">
      <c r="A4" s="38" t="s">
        <v>99</v>
      </c>
      <c r="B4" s="39"/>
      <c r="C4" s="39"/>
      <c r="D4" s="39"/>
      <c r="E4" s="39"/>
      <c r="F4" s="39"/>
      <c r="G4" s="39"/>
      <c r="H4" s="39"/>
    </row>
    <row r="6" spans="1:8" x14ac:dyDescent="0.2">
      <c r="A6" s="39" t="s">
        <v>100</v>
      </c>
      <c r="B6" s="39"/>
      <c r="C6" s="39"/>
      <c r="D6" s="39"/>
      <c r="E6" s="39"/>
      <c r="F6" s="39"/>
      <c r="G6" s="39"/>
      <c r="H6" s="39"/>
    </row>
    <row r="7" spans="1:8" x14ac:dyDescent="0.2">
      <c r="A7" s="41" t="s">
        <v>101</v>
      </c>
      <c r="B7" s="41" t="s">
        <v>102</v>
      </c>
      <c r="C7" s="41" t="s">
        <v>103</v>
      </c>
      <c r="D7" s="41" t="s">
        <v>104</v>
      </c>
      <c r="E7" s="41"/>
      <c r="F7" s="41"/>
      <c r="G7" s="41"/>
      <c r="H7" s="41"/>
    </row>
    <row r="8" spans="1:8" x14ac:dyDescent="0.2">
      <c r="A8" s="42">
        <v>1114</v>
      </c>
      <c r="B8" s="40" t="s">
        <v>105</v>
      </c>
      <c r="C8" s="268">
        <v>0</v>
      </c>
    </row>
    <row r="9" spans="1:8" x14ac:dyDescent="0.2">
      <c r="A9" s="42">
        <v>1115</v>
      </c>
      <c r="B9" s="40" t="s">
        <v>106</v>
      </c>
      <c r="C9" s="268">
        <v>0</v>
      </c>
    </row>
    <row r="10" spans="1:8" x14ac:dyDescent="0.2">
      <c r="A10" s="42">
        <v>1121</v>
      </c>
      <c r="B10" s="40" t="s">
        <v>107</v>
      </c>
      <c r="C10" s="268">
        <v>0</v>
      </c>
    </row>
    <row r="11" spans="1:8" x14ac:dyDescent="0.2">
      <c r="A11" s="42">
        <v>1211</v>
      </c>
      <c r="B11" s="40" t="s">
        <v>108</v>
      </c>
      <c r="C11" s="268">
        <v>0</v>
      </c>
      <c r="E11" s="43"/>
    </row>
    <row r="13" spans="1:8" x14ac:dyDescent="0.2">
      <c r="A13" s="39" t="s">
        <v>109</v>
      </c>
      <c r="B13" s="39"/>
      <c r="C13" s="39"/>
      <c r="D13" s="39"/>
      <c r="E13" s="39"/>
      <c r="F13" s="39"/>
      <c r="G13" s="39"/>
      <c r="H13" s="39"/>
    </row>
    <row r="14" spans="1:8" x14ac:dyDescent="0.2">
      <c r="A14" s="41" t="s">
        <v>101</v>
      </c>
      <c r="B14" s="41" t="s">
        <v>102</v>
      </c>
      <c r="C14" s="41" t="s">
        <v>103</v>
      </c>
      <c r="D14" s="41">
        <v>2021</v>
      </c>
      <c r="E14" s="41">
        <f>D14-1</f>
        <v>2020</v>
      </c>
      <c r="F14" s="41">
        <f>E14-1</f>
        <v>2019</v>
      </c>
      <c r="G14" s="41">
        <f>F14-1</f>
        <v>2018</v>
      </c>
      <c r="H14" s="41" t="s">
        <v>110</v>
      </c>
    </row>
    <row r="15" spans="1:8" x14ac:dyDescent="0.2">
      <c r="A15" s="237">
        <v>1122</v>
      </c>
      <c r="B15" s="235" t="s">
        <v>111</v>
      </c>
      <c r="C15" s="338">
        <f>+C16</f>
        <v>907500</v>
      </c>
      <c r="D15" s="338">
        <f>+D16</f>
        <v>907500</v>
      </c>
      <c r="E15" s="339">
        <f>+E16</f>
        <v>0</v>
      </c>
      <c r="F15" s="339">
        <f>+F16</f>
        <v>0</v>
      </c>
      <c r="G15" s="339">
        <f>+G16</f>
        <v>0</v>
      </c>
      <c r="H15" s="232"/>
    </row>
    <row r="16" spans="1:8" s="238" customFormat="1" x14ac:dyDescent="0.2">
      <c r="A16" s="237" t="s">
        <v>1898</v>
      </c>
      <c r="B16" s="235" t="s">
        <v>1897</v>
      </c>
      <c r="C16" s="338">
        <f>SUM(C17:C17)</f>
        <v>907500</v>
      </c>
      <c r="D16" s="338">
        <f>SUM(D17:D17)</f>
        <v>907500</v>
      </c>
      <c r="E16" s="338">
        <f>SUM(E17:E17)</f>
        <v>0</v>
      </c>
      <c r="F16" s="338">
        <f>SUM(F17:F17)</f>
        <v>0</v>
      </c>
      <c r="G16" s="338">
        <f>SUM(G17:G17)</f>
        <v>0</v>
      </c>
      <c r="H16" s="235"/>
    </row>
    <row r="17" spans="1:8" x14ac:dyDescent="0.2">
      <c r="A17" s="42" t="s">
        <v>1896</v>
      </c>
      <c r="B17" s="40" t="s">
        <v>1895</v>
      </c>
      <c r="C17" s="268">
        <v>907500</v>
      </c>
      <c r="D17" s="268">
        <v>907500</v>
      </c>
      <c r="E17" s="268">
        <v>0</v>
      </c>
      <c r="F17" s="268">
        <v>0</v>
      </c>
      <c r="G17" s="268">
        <v>0</v>
      </c>
      <c r="H17" s="217" t="s">
        <v>1884</v>
      </c>
    </row>
    <row r="18" spans="1:8" x14ac:dyDescent="0.2">
      <c r="A18" s="42">
        <v>1124</v>
      </c>
      <c r="B18" s="40" t="s">
        <v>112</v>
      </c>
      <c r="C18" s="268">
        <v>0</v>
      </c>
      <c r="D18" s="268">
        <v>0</v>
      </c>
      <c r="E18" s="268">
        <v>0</v>
      </c>
      <c r="F18" s="268">
        <v>0</v>
      </c>
      <c r="G18" s="268">
        <v>0</v>
      </c>
      <c r="H18" s="217" t="s">
        <v>1884</v>
      </c>
    </row>
    <row r="20" spans="1:8" x14ac:dyDescent="0.2">
      <c r="A20" s="39" t="s">
        <v>113</v>
      </c>
      <c r="B20" s="39"/>
      <c r="C20" s="39"/>
      <c r="D20" s="39"/>
      <c r="E20" s="39"/>
      <c r="F20" s="39"/>
      <c r="G20" s="39"/>
      <c r="H20" s="39"/>
    </row>
    <row r="21" spans="1:8" x14ac:dyDescent="0.2">
      <c r="A21" s="41" t="s">
        <v>101</v>
      </c>
      <c r="B21" s="41" t="s">
        <v>102</v>
      </c>
      <c r="C21" s="41" t="s">
        <v>103</v>
      </c>
      <c r="D21" s="41" t="s">
        <v>114</v>
      </c>
      <c r="E21" s="41" t="s">
        <v>115</v>
      </c>
      <c r="F21" s="41" t="s">
        <v>116</v>
      </c>
      <c r="G21" s="41" t="s">
        <v>117</v>
      </c>
      <c r="H21" s="41" t="s">
        <v>118</v>
      </c>
    </row>
    <row r="22" spans="1:8" x14ac:dyDescent="0.2">
      <c r="A22" s="237">
        <v>1123</v>
      </c>
      <c r="B22" s="235" t="s">
        <v>119</v>
      </c>
      <c r="C22" s="338">
        <f>+C23</f>
        <v>113649.98</v>
      </c>
      <c r="D22" s="338">
        <f>+D23</f>
        <v>113649.98</v>
      </c>
      <c r="E22" s="338">
        <f>+E23</f>
        <v>0</v>
      </c>
      <c r="F22" s="338">
        <f>+F23</f>
        <v>0</v>
      </c>
      <c r="G22" s="338">
        <f>+G23</f>
        <v>0</v>
      </c>
      <c r="H22" s="236"/>
    </row>
    <row r="23" spans="1:8" s="238" customFormat="1" x14ac:dyDescent="0.2">
      <c r="A23" s="237" t="s">
        <v>1662</v>
      </c>
      <c r="B23" s="235" t="s">
        <v>1661</v>
      </c>
      <c r="C23" s="338">
        <f>+C24+C25+C26</f>
        <v>113649.98</v>
      </c>
      <c r="D23" s="338">
        <f>+D24+D25+D26</f>
        <v>113649.98</v>
      </c>
      <c r="E23" s="338">
        <f>+E24+E25+E26</f>
        <v>0</v>
      </c>
      <c r="F23" s="338">
        <f>+F24+F25+F26</f>
        <v>0</v>
      </c>
      <c r="G23" s="338">
        <f>+G24+G25+G26</f>
        <v>0</v>
      </c>
      <c r="H23" s="236"/>
    </row>
    <row r="24" spans="1:8" x14ac:dyDescent="0.2">
      <c r="A24" s="42" t="s">
        <v>1894</v>
      </c>
      <c r="B24" s="40" t="s">
        <v>1893</v>
      </c>
      <c r="C24" s="268">
        <v>-0.02</v>
      </c>
      <c r="D24" s="268">
        <v>-0.02</v>
      </c>
      <c r="E24" s="268">
        <v>0</v>
      </c>
      <c r="F24" s="268">
        <v>0</v>
      </c>
      <c r="G24" s="268">
        <v>0</v>
      </c>
      <c r="H24" s="217" t="s">
        <v>1884</v>
      </c>
    </row>
    <row r="25" spans="1:8" x14ac:dyDescent="0.2">
      <c r="A25" s="42" t="s">
        <v>1892</v>
      </c>
      <c r="B25" s="40" t="s">
        <v>1891</v>
      </c>
      <c r="C25" s="268">
        <v>113300</v>
      </c>
      <c r="D25" s="268">
        <v>113300</v>
      </c>
      <c r="E25" s="268">
        <v>0</v>
      </c>
      <c r="F25" s="268">
        <v>0</v>
      </c>
      <c r="G25" s="268">
        <v>0</v>
      </c>
      <c r="H25" s="217" t="s">
        <v>1884</v>
      </c>
    </row>
    <row r="26" spans="1:8" s="238" customFormat="1" x14ac:dyDescent="0.2">
      <c r="A26" s="237" t="s">
        <v>1890</v>
      </c>
      <c r="B26" s="235" t="s">
        <v>1889</v>
      </c>
      <c r="C26" s="338">
        <f t="shared" ref="C26:H26" si="0">+C27</f>
        <v>350</v>
      </c>
      <c r="D26" s="338">
        <f t="shared" si="0"/>
        <v>350</v>
      </c>
      <c r="E26" s="338">
        <f t="shared" si="0"/>
        <v>0</v>
      </c>
      <c r="F26" s="338">
        <f t="shared" si="0"/>
        <v>0</v>
      </c>
      <c r="G26" s="338">
        <f t="shared" si="0"/>
        <v>0</v>
      </c>
      <c r="H26" s="236">
        <f t="shared" si="0"/>
        <v>0</v>
      </c>
    </row>
    <row r="27" spans="1:8" s="238" customFormat="1" x14ac:dyDescent="0.2">
      <c r="A27" s="237" t="s">
        <v>1888</v>
      </c>
      <c r="B27" s="235" t="s">
        <v>1887</v>
      </c>
      <c r="C27" s="338">
        <f t="shared" ref="C27:H27" si="1">SUM(C28:C28)</f>
        <v>350</v>
      </c>
      <c r="D27" s="338">
        <f t="shared" si="1"/>
        <v>350</v>
      </c>
      <c r="E27" s="338">
        <f t="shared" si="1"/>
        <v>0</v>
      </c>
      <c r="F27" s="338">
        <f t="shared" si="1"/>
        <v>0</v>
      </c>
      <c r="G27" s="338">
        <f t="shared" si="1"/>
        <v>0</v>
      </c>
      <c r="H27" s="236">
        <f t="shared" si="1"/>
        <v>0</v>
      </c>
    </row>
    <row r="28" spans="1:8" x14ac:dyDescent="0.2">
      <c r="A28" s="42" t="s">
        <v>1886</v>
      </c>
      <c r="B28" s="40" t="s">
        <v>1885</v>
      </c>
      <c r="C28" s="268">
        <v>350</v>
      </c>
      <c r="D28" s="268">
        <v>350</v>
      </c>
      <c r="E28" s="268">
        <v>0</v>
      </c>
      <c r="F28" s="268">
        <v>0</v>
      </c>
      <c r="G28" s="268">
        <v>0</v>
      </c>
      <c r="H28" s="217" t="s">
        <v>1884</v>
      </c>
    </row>
    <row r="29" spans="1:8" x14ac:dyDescent="0.2">
      <c r="A29" s="42">
        <v>1125</v>
      </c>
      <c r="B29" s="40" t="s">
        <v>120</v>
      </c>
      <c r="C29" s="268">
        <v>0</v>
      </c>
      <c r="D29" s="268">
        <v>0</v>
      </c>
      <c r="E29" s="268">
        <v>0</v>
      </c>
      <c r="F29" s="268">
        <v>0</v>
      </c>
      <c r="G29" s="268">
        <v>0</v>
      </c>
    </row>
    <row r="30" spans="1:8" x14ac:dyDescent="0.2">
      <c r="A30" s="123">
        <v>1126</v>
      </c>
      <c r="B30" s="124" t="s">
        <v>121</v>
      </c>
      <c r="C30" s="268">
        <v>0</v>
      </c>
      <c r="D30" s="268">
        <v>0</v>
      </c>
      <c r="E30" s="268">
        <v>0</v>
      </c>
      <c r="F30" s="268">
        <v>0</v>
      </c>
      <c r="G30" s="268">
        <v>0</v>
      </c>
    </row>
    <row r="31" spans="1:8" x14ac:dyDescent="0.2">
      <c r="A31" s="241">
        <v>1129</v>
      </c>
      <c r="B31" s="240" t="s">
        <v>122</v>
      </c>
      <c r="C31" s="338">
        <f>SUM(C32:C32)</f>
        <v>3173189.85</v>
      </c>
      <c r="D31" s="338">
        <f>SUM(D32:D32)</f>
        <v>3173189.85</v>
      </c>
      <c r="E31" s="339">
        <v>0</v>
      </c>
      <c r="F31" s="339">
        <v>0</v>
      </c>
      <c r="G31" s="339">
        <v>0</v>
      </c>
      <c r="H31" s="232"/>
    </row>
    <row r="32" spans="1:8" x14ac:dyDescent="0.2">
      <c r="A32" s="123" t="s">
        <v>1883</v>
      </c>
      <c r="B32" s="124" t="s">
        <v>1882</v>
      </c>
      <c r="C32" s="268">
        <v>3173189.85</v>
      </c>
      <c r="D32" s="268">
        <v>3173189.85</v>
      </c>
      <c r="E32" s="268">
        <v>0</v>
      </c>
      <c r="F32" s="268">
        <v>0</v>
      </c>
      <c r="G32" s="268">
        <v>0</v>
      </c>
      <c r="H32" s="40" t="s">
        <v>1881</v>
      </c>
    </row>
    <row r="33" spans="1:8" x14ac:dyDescent="0.2">
      <c r="A33" s="42">
        <v>1131</v>
      </c>
      <c r="B33" s="40" t="s">
        <v>123</v>
      </c>
      <c r="C33" s="268">
        <v>0</v>
      </c>
      <c r="D33" s="268">
        <v>0</v>
      </c>
      <c r="E33" s="268">
        <v>0</v>
      </c>
      <c r="F33" s="268">
        <v>0</v>
      </c>
      <c r="G33" s="268">
        <v>0</v>
      </c>
    </row>
    <row r="34" spans="1:8" x14ac:dyDescent="0.2">
      <c r="A34" s="42">
        <v>1132</v>
      </c>
      <c r="B34" s="40" t="s">
        <v>124</v>
      </c>
      <c r="C34" s="268">
        <v>0</v>
      </c>
      <c r="D34" s="268">
        <v>0</v>
      </c>
      <c r="E34" s="268">
        <v>0</v>
      </c>
      <c r="F34" s="268">
        <v>0</v>
      </c>
      <c r="G34" s="268">
        <v>0</v>
      </c>
    </row>
    <row r="35" spans="1:8" x14ac:dyDescent="0.2">
      <c r="A35" s="42">
        <v>1133</v>
      </c>
      <c r="B35" s="40" t="s">
        <v>125</v>
      </c>
      <c r="C35" s="268">
        <v>0</v>
      </c>
      <c r="D35" s="268">
        <v>0</v>
      </c>
      <c r="E35" s="268">
        <v>0</v>
      </c>
      <c r="F35" s="268">
        <v>0</v>
      </c>
      <c r="G35" s="268">
        <v>0</v>
      </c>
    </row>
    <row r="36" spans="1:8" x14ac:dyDescent="0.2">
      <c r="A36" s="42">
        <v>1134</v>
      </c>
      <c r="B36" s="40" t="s">
        <v>126</v>
      </c>
      <c r="C36" s="268">
        <v>0</v>
      </c>
      <c r="D36" s="268">
        <v>0</v>
      </c>
      <c r="E36" s="268">
        <v>0</v>
      </c>
      <c r="F36" s="268">
        <v>0</v>
      </c>
      <c r="G36" s="268">
        <v>0</v>
      </c>
    </row>
    <row r="37" spans="1:8" x14ac:dyDescent="0.2">
      <c r="A37" s="42">
        <v>1139</v>
      </c>
      <c r="B37" s="40" t="s">
        <v>127</v>
      </c>
      <c r="C37" s="268">
        <v>0</v>
      </c>
      <c r="D37" s="268">
        <v>0</v>
      </c>
      <c r="E37" s="268">
        <v>0</v>
      </c>
      <c r="F37" s="268">
        <v>0</v>
      </c>
      <c r="G37" s="268">
        <v>0</v>
      </c>
    </row>
    <row r="38" spans="1:8" x14ac:dyDescent="0.2">
      <c r="D38" s="43"/>
    </row>
    <row r="39" spans="1:8" x14ac:dyDescent="0.2">
      <c r="A39" s="39" t="s">
        <v>128</v>
      </c>
      <c r="B39" s="39"/>
      <c r="C39" s="39"/>
      <c r="D39" s="39"/>
      <c r="E39" s="39"/>
      <c r="F39" s="39"/>
      <c r="G39" s="39"/>
      <c r="H39" s="39"/>
    </row>
    <row r="40" spans="1:8" x14ac:dyDescent="0.2">
      <c r="A40" s="41" t="s">
        <v>101</v>
      </c>
      <c r="B40" s="41" t="s">
        <v>102</v>
      </c>
      <c r="C40" s="41" t="s">
        <v>103</v>
      </c>
      <c r="D40" s="41" t="s">
        <v>129</v>
      </c>
      <c r="E40" s="41" t="s">
        <v>130</v>
      </c>
      <c r="F40" s="41" t="s">
        <v>131</v>
      </c>
      <c r="G40" s="41" t="s">
        <v>132</v>
      </c>
      <c r="H40" s="41"/>
    </row>
    <row r="41" spans="1:8" x14ac:dyDescent="0.2">
      <c r="A41" s="42">
        <v>1140</v>
      </c>
      <c r="B41" s="40" t="s">
        <v>133</v>
      </c>
      <c r="C41" s="114">
        <v>0</v>
      </c>
    </row>
    <row r="42" spans="1:8" x14ac:dyDescent="0.2">
      <c r="A42" s="42">
        <v>1141</v>
      </c>
      <c r="B42" s="40" t="s">
        <v>134</v>
      </c>
      <c r="C42" s="114">
        <v>0</v>
      </c>
    </row>
    <row r="43" spans="1:8" x14ac:dyDescent="0.2">
      <c r="A43" s="42">
        <v>1142</v>
      </c>
      <c r="B43" s="40" t="s">
        <v>135</v>
      </c>
      <c r="C43" s="114">
        <v>0</v>
      </c>
    </row>
    <row r="44" spans="1:8" x14ac:dyDescent="0.2">
      <c r="A44" s="42">
        <v>1143</v>
      </c>
      <c r="B44" s="40" t="s">
        <v>136</v>
      </c>
      <c r="C44" s="114">
        <v>0</v>
      </c>
    </row>
    <row r="45" spans="1:8" x14ac:dyDescent="0.2">
      <c r="A45" s="42">
        <v>1144</v>
      </c>
      <c r="B45" s="40" t="s">
        <v>137</v>
      </c>
      <c r="C45" s="114">
        <v>0</v>
      </c>
    </row>
    <row r="46" spans="1:8" x14ac:dyDescent="0.2">
      <c r="A46" s="42">
        <v>1145</v>
      </c>
      <c r="B46" s="40" t="s">
        <v>138</v>
      </c>
      <c r="C46" s="114">
        <v>0</v>
      </c>
    </row>
    <row r="48" spans="1:8" x14ac:dyDescent="0.2">
      <c r="A48" s="39" t="s">
        <v>139</v>
      </c>
      <c r="B48" s="39"/>
      <c r="C48" s="39"/>
      <c r="D48" s="39"/>
      <c r="E48" s="39"/>
      <c r="F48" s="39"/>
      <c r="G48" s="39"/>
      <c r="H48" s="39"/>
    </row>
    <row r="49" spans="1:8" x14ac:dyDescent="0.2">
      <c r="A49" s="41" t="s">
        <v>101</v>
      </c>
      <c r="B49" s="41" t="s">
        <v>102</v>
      </c>
      <c r="C49" s="41" t="s">
        <v>103</v>
      </c>
      <c r="D49" s="41" t="s">
        <v>140</v>
      </c>
      <c r="E49" s="41" t="s">
        <v>141</v>
      </c>
      <c r="F49" s="41" t="s">
        <v>142</v>
      </c>
      <c r="G49" s="41"/>
      <c r="H49" s="41"/>
    </row>
    <row r="50" spans="1:8" x14ac:dyDescent="0.2">
      <c r="A50" s="237">
        <v>1150</v>
      </c>
      <c r="B50" s="235" t="s">
        <v>143</v>
      </c>
      <c r="C50" s="338">
        <f>+C51</f>
        <v>909610.99000000011</v>
      </c>
      <c r="D50" s="235"/>
      <c r="E50" s="232"/>
      <c r="F50" s="232"/>
      <c r="G50" s="232"/>
      <c r="H50" s="232"/>
    </row>
    <row r="51" spans="1:8" x14ac:dyDescent="0.2">
      <c r="A51" s="237">
        <v>1151</v>
      </c>
      <c r="B51" s="235" t="s">
        <v>144</v>
      </c>
      <c r="C51" s="338">
        <f>SUM(C52:C79)</f>
        <v>909610.99000000011</v>
      </c>
      <c r="D51" s="235"/>
      <c r="E51" s="232"/>
      <c r="F51" s="232"/>
      <c r="G51" s="232"/>
      <c r="H51" s="232"/>
    </row>
    <row r="52" spans="1:8" x14ac:dyDescent="0.2">
      <c r="A52" s="42" t="s">
        <v>1880</v>
      </c>
      <c r="B52" s="40" t="s">
        <v>1879</v>
      </c>
      <c r="C52" s="268">
        <v>139944.4</v>
      </c>
      <c r="D52" s="40" t="s">
        <v>1830</v>
      </c>
    </row>
    <row r="53" spans="1:8" x14ac:dyDescent="0.2">
      <c r="A53" s="42" t="s">
        <v>1878</v>
      </c>
      <c r="B53" s="40" t="s">
        <v>1877</v>
      </c>
      <c r="C53" s="268">
        <v>60768.99</v>
      </c>
      <c r="D53" s="40" t="s">
        <v>1830</v>
      </c>
    </row>
    <row r="54" spans="1:8" x14ac:dyDescent="0.2">
      <c r="A54" s="42" t="s">
        <v>1876</v>
      </c>
      <c r="B54" s="40" t="s">
        <v>1875</v>
      </c>
      <c r="C54" s="268">
        <v>7741</v>
      </c>
      <c r="D54" s="40" t="s">
        <v>1830</v>
      </c>
    </row>
    <row r="55" spans="1:8" x14ac:dyDescent="0.2">
      <c r="A55" s="42" t="s">
        <v>1874</v>
      </c>
      <c r="B55" s="40" t="s">
        <v>1091</v>
      </c>
      <c r="C55" s="268">
        <v>21210.91</v>
      </c>
      <c r="D55" s="40" t="s">
        <v>1830</v>
      </c>
    </row>
    <row r="56" spans="1:8" x14ac:dyDescent="0.2">
      <c r="A56" s="42" t="s">
        <v>1873</v>
      </c>
      <c r="B56" s="40" t="s">
        <v>1093</v>
      </c>
      <c r="C56" s="268">
        <v>6628.93</v>
      </c>
      <c r="D56" s="40" t="s">
        <v>1830</v>
      </c>
    </row>
    <row r="57" spans="1:8" x14ac:dyDescent="0.2">
      <c r="A57" s="42" t="s">
        <v>1872</v>
      </c>
      <c r="B57" s="40" t="s">
        <v>1871</v>
      </c>
      <c r="C57" s="268">
        <v>2569.64</v>
      </c>
      <c r="D57" s="40" t="s">
        <v>1830</v>
      </c>
    </row>
    <row r="58" spans="1:8" x14ac:dyDescent="0.2">
      <c r="A58" s="42" t="s">
        <v>1870</v>
      </c>
      <c r="B58" s="40" t="s">
        <v>1869</v>
      </c>
      <c r="C58" s="268">
        <v>3489.66</v>
      </c>
      <c r="D58" s="40" t="s">
        <v>1830</v>
      </c>
    </row>
    <row r="59" spans="1:8" x14ac:dyDescent="0.2">
      <c r="A59" s="42" t="s">
        <v>1868</v>
      </c>
      <c r="B59" s="40" t="s">
        <v>1867</v>
      </c>
      <c r="C59" s="268">
        <v>965.07</v>
      </c>
      <c r="D59" s="40" t="s">
        <v>1830</v>
      </c>
    </row>
    <row r="60" spans="1:8" x14ac:dyDescent="0.2">
      <c r="A60" s="42" t="s">
        <v>1866</v>
      </c>
      <c r="B60" s="40" t="s">
        <v>1865</v>
      </c>
      <c r="C60" s="268">
        <v>1137.23</v>
      </c>
      <c r="D60" s="40" t="s">
        <v>1830</v>
      </c>
    </row>
    <row r="61" spans="1:8" x14ac:dyDescent="0.2">
      <c r="A61" s="42" t="s">
        <v>1864</v>
      </c>
      <c r="B61" s="40" t="s">
        <v>1863</v>
      </c>
      <c r="C61" s="268">
        <v>8907.6299999999992</v>
      </c>
      <c r="D61" s="40" t="s">
        <v>1830</v>
      </c>
    </row>
    <row r="62" spans="1:8" x14ac:dyDescent="0.2">
      <c r="A62" s="42" t="s">
        <v>1862</v>
      </c>
      <c r="B62" s="40" t="s">
        <v>1861</v>
      </c>
      <c r="C62" s="268">
        <v>55121.07</v>
      </c>
      <c r="D62" s="40" t="s">
        <v>1830</v>
      </c>
    </row>
    <row r="63" spans="1:8" x14ac:dyDescent="0.2">
      <c r="A63" s="42" t="s">
        <v>1860</v>
      </c>
      <c r="B63" s="40" t="s">
        <v>1859</v>
      </c>
      <c r="C63" s="268">
        <v>4889.1099999999997</v>
      </c>
      <c r="D63" s="40" t="s">
        <v>1830</v>
      </c>
    </row>
    <row r="64" spans="1:8" x14ac:dyDescent="0.2">
      <c r="A64" s="42" t="s">
        <v>1858</v>
      </c>
      <c r="B64" s="40" t="s">
        <v>1857</v>
      </c>
      <c r="C64" s="268">
        <v>4828.3</v>
      </c>
      <c r="D64" s="40" t="s">
        <v>1830</v>
      </c>
    </row>
    <row r="65" spans="1:4" x14ac:dyDescent="0.2">
      <c r="A65" s="42" t="s">
        <v>1856</v>
      </c>
      <c r="B65" s="40" t="s">
        <v>1238</v>
      </c>
      <c r="C65" s="268">
        <v>71540.399999999994</v>
      </c>
      <c r="D65" s="40" t="s">
        <v>1830</v>
      </c>
    </row>
    <row r="66" spans="1:4" x14ac:dyDescent="0.2">
      <c r="A66" s="42" t="s">
        <v>1855</v>
      </c>
      <c r="B66" s="40" t="s">
        <v>1854</v>
      </c>
      <c r="C66" s="268">
        <v>48063.8</v>
      </c>
      <c r="D66" s="40" t="s">
        <v>1830</v>
      </c>
    </row>
    <row r="67" spans="1:4" x14ac:dyDescent="0.2">
      <c r="A67" s="42" t="s">
        <v>1853</v>
      </c>
      <c r="B67" s="40" t="s">
        <v>1852</v>
      </c>
      <c r="C67" s="268">
        <v>2154.9499999999998</v>
      </c>
      <c r="D67" s="40" t="s">
        <v>1830</v>
      </c>
    </row>
    <row r="68" spans="1:4" x14ac:dyDescent="0.2">
      <c r="A68" s="42" t="s">
        <v>1851</v>
      </c>
      <c r="B68" s="40" t="s">
        <v>1850</v>
      </c>
      <c r="C68" s="268">
        <v>21539.82</v>
      </c>
      <c r="D68" s="40" t="s">
        <v>1830</v>
      </c>
    </row>
    <row r="69" spans="1:4" x14ac:dyDescent="0.2">
      <c r="A69" s="42" t="s">
        <v>1849</v>
      </c>
      <c r="B69" s="40" t="s">
        <v>1848</v>
      </c>
      <c r="C69" s="268">
        <v>17112.97</v>
      </c>
      <c r="D69" s="40" t="s">
        <v>1830</v>
      </c>
    </row>
    <row r="70" spans="1:4" x14ac:dyDescent="0.2">
      <c r="A70" s="42" t="s">
        <v>1847</v>
      </c>
      <c r="B70" s="40" t="s">
        <v>1846</v>
      </c>
      <c r="C70" s="268">
        <v>3269.1</v>
      </c>
      <c r="D70" s="40" t="s">
        <v>1830</v>
      </c>
    </row>
    <row r="71" spans="1:4" x14ac:dyDescent="0.2">
      <c r="A71" s="42" t="s">
        <v>1845</v>
      </c>
      <c r="B71" s="40" t="s">
        <v>1844</v>
      </c>
      <c r="C71" s="268">
        <v>293613.58</v>
      </c>
      <c r="D71" s="40" t="s">
        <v>1830</v>
      </c>
    </row>
    <row r="72" spans="1:4" x14ac:dyDescent="0.2">
      <c r="A72" s="42" t="s">
        <v>1843</v>
      </c>
      <c r="B72" s="40" t="s">
        <v>1842</v>
      </c>
      <c r="C72" s="268">
        <v>75442.7</v>
      </c>
      <c r="D72" s="40" t="s">
        <v>1830</v>
      </c>
    </row>
    <row r="73" spans="1:4" x14ac:dyDescent="0.2">
      <c r="A73" s="42" t="s">
        <v>1841</v>
      </c>
      <c r="B73" s="40" t="s">
        <v>1840</v>
      </c>
      <c r="C73" s="268">
        <v>69.81</v>
      </c>
      <c r="D73" s="40" t="s">
        <v>1830</v>
      </c>
    </row>
    <row r="74" spans="1:4" x14ac:dyDescent="0.2">
      <c r="A74" s="42" t="s">
        <v>1839</v>
      </c>
      <c r="B74" s="40" t="s">
        <v>1838</v>
      </c>
      <c r="C74" s="268">
        <v>306.02</v>
      </c>
      <c r="D74" s="40" t="s">
        <v>1830</v>
      </c>
    </row>
    <row r="75" spans="1:4" x14ac:dyDescent="0.2">
      <c r="A75" s="42" t="s">
        <v>1837</v>
      </c>
      <c r="B75" s="40" t="s">
        <v>1836</v>
      </c>
      <c r="C75" s="268">
        <v>12478.51</v>
      </c>
      <c r="D75" s="40" t="s">
        <v>1830</v>
      </c>
    </row>
    <row r="76" spans="1:4" x14ac:dyDescent="0.2">
      <c r="A76" s="42" t="s">
        <v>1835</v>
      </c>
      <c r="B76" s="40" t="s">
        <v>1101</v>
      </c>
      <c r="C76" s="268">
        <v>30286.720000000001</v>
      </c>
      <c r="D76" s="40" t="s">
        <v>1830</v>
      </c>
    </row>
    <row r="77" spans="1:4" x14ac:dyDescent="0.2">
      <c r="A77" s="42" t="s">
        <v>1834</v>
      </c>
      <c r="B77" s="40" t="s">
        <v>1103</v>
      </c>
      <c r="C77" s="268">
        <v>5954.92</v>
      </c>
      <c r="D77" s="40" t="s">
        <v>1830</v>
      </c>
    </row>
    <row r="78" spans="1:4" x14ac:dyDescent="0.2">
      <c r="A78" s="42" t="s">
        <v>1833</v>
      </c>
      <c r="B78" s="40" t="s">
        <v>1105</v>
      </c>
      <c r="C78" s="268">
        <v>972.42</v>
      </c>
      <c r="D78" s="40" t="s">
        <v>1830</v>
      </c>
    </row>
    <row r="79" spans="1:4" x14ac:dyDescent="0.2">
      <c r="A79" s="42" t="s">
        <v>1832</v>
      </c>
      <c r="B79" s="40" t="s">
        <v>1831</v>
      </c>
      <c r="C79" s="268">
        <v>8603.33</v>
      </c>
      <c r="D79" s="40" t="s">
        <v>1830</v>
      </c>
    </row>
    <row r="81" spans="1:8" x14ac:dyDescent="0.2">
      <c r="A81" s="39" t="s">
        <v>145</v>
      </c>
      <c r="B81" s="39"/>
      <c r="C81" s="39"/>
      <c r="D81" s="39"/>
      <c r="E81" s="39"/>
      <c r="F81" s="39"/>
      <c r="G81" s="39"/>
      <c r="H81" s="39"/>
    </row>
    <row r="82" spans="1:8" x14ac:dyDescent="0.2">
      <c r="A82" s="41" t="s">
        <v>101</v>
      </c>
      <c r="B82" s="41" t="s">
        <v>102</v>
      </c>
      <c r="C82" s="41" t="s">
        <v>103</v>
      </c>
      <c r="D82" s="41" t="s">
        <v>104</v>
      </c>
      <c r="E82" s="41" t="s">
        <v>118</v>
      </c>
      <c r="F82" s="41"/>
      <c r="G82" s="41"/>
      <c r="H82" s="41"/>
    </row>
    <row r="83" spans="1:8" x14ac:dyDescent="0.2">
      <c r="A83" s="42">
        <v>1213</v>
      </c>
      <c r="B83" s="40" t="s">
        <v>146</v>
      </c>
      <c r="C83" s="114">
        <v>0</v>
      </c>
    </row>
    <row r="85" spans="1:8" x14ac:dyDescent="0.2">
      <c r="A85" s="39" t="s">
        <v>147</v>
      </c>
      <c r="B85" s="39"/>
      <c r="C85" s="39"/>
      <c r="D85" s="39"/>
      <c r="E85" s="39"/>
      <c r="F85" s="39"/>
      <c r="G85" s="39"/>
      <c r="H85" s="39"/>
    </row>
    <row r="86" spans="1:8" x14ac:dyDescent="0.2">
      <c r="A86" s="41" t="s">
        <v>101</v>
      </c>
      <c r="B86" s="41" t="s">
        <v>102</v>
      </c>
      <c r="C86" s="41" t="s">
        <v>103</v>
      </c>
      <c r="D86" s="41"/>
      <c r="E86" s="41"/>
      <c r="F86" s="41"/>
      <c r="G86" s="41"/>
      <c r="H86" s="41"/>
    </row>
    <row r="87" spans="1:8" x14ac:dyDescent="0.2">
      <c r="A87" s="42">
        <v>1214</v>
      </c>
      <c r="B87" s="40" t="s">
        <v>148</v>
      </c>
      <c r="C87" s="114">
        <v>0</v>
      </c>
    </row>
    <row r="89" spans="1:8" x14ac:dyDescent="0.2">
      <c r="A89" s="39" t="s">
        <v>149</v>
      </c>
      <c r="B89" s="39"/>
      <c r="C89" s="39"/>
      <c r="D89" s="39"/>
      <c r="E89" s="39"/>
      <c r="F89" s="39"/>
      <c r="G89" s="39"/>
      <c r="H89" s="39"/>
    </row>
    <row r="90" spans="1:8" x14ac:dyDescent="0.2">
      <c r="A90" s="41" t="s">
        <v>101</v>
      </c>
      <c r="B90" s="41" t="s">
        <v>102</v>
      </c>
      <c r="C90" s="41" t="s">
        <v>103</v>
      </c>
      <c r="D90" s="41" t="s">
        <v>150</v>
      </c>
      <c r="E90" s="41" t="s">
        <v>151</v>
      </c>
      <c r="F90" s="41" t="s">
        <v>140</v>
      </c>
      <c r="G90" s="41" t="s">
        <v>152</v>
      </c>
      <c r="H90" s="41" t="s">
        <v>153</v>
      </c>
    </row>
    <row r="91" spans="1:8" x14ac:dyDescent="0.2">
      <c r="A91" s="237">
        <v>1230</v>
      </c>
      <c r="B91" s="235" t="s">
        <v>154</v>
      </c>
      <c r="C91" s="338">
        <f>+C92+C93+C94+C95+C96+C101+C102</f>
        <v>296080.78999999998</v>
      </c>
      <c r="D91" s="339">
        <v>0</v>
      </c>
      <c r="E91" s="339">
        <v>0</v>
      </c>
      <c r="F91" s="232"/>
      <c r="G91" s="232"/>
      <c r="H91" s="232"/>
    </row>
    <row r="92" spans="1:8" x14ac:dyDescent="0.2">
      <c r="A92" s="42">
        <v>1231</v>
      </c>
      <c r="B92" s="40" t="s">
        <v>155</v>
      </c>
      <c r="C92" s="268">
        <v>0</v>
      </c>
      <c r="D92" s="268">
        <v>0</v>
      </c>
      <c r="E92" s="268">
        <v>0</v>
      </c>
    </row>
    <row r="93" spans="1:8" x14ac:dyDescent="0.2">
      <c r="A93" s="42">
        <v>1232</v>
      </c>
      <c r="B93" s="40" t="s">
        <v>156</v>
      </c>
      <c r="C93" s="268">
        <v>0</v>
      </c>
      <c r="D93" s="268">
        <v>0</v>
      </c>
      <c r="E93" s="268">
        <v>0</v>
      </c>
    </row>
    <row r="94" spans="1:8" x14ac:dyDescent="0.2">
      <c r="A94" s="42">
        <v>1233</v>
      </c>
      <c r="B94" s="40" t="s">
        <v>157</v>
      </c>
      <c r="C94" s="268">
        <v>0</v>
      </c>
      <c r="D94" s="268">
        <v>0</v>
      </c>
      <c r="E94" s="268">
        <v>0</v>
      </c>
    </row>
    <row r="95" spans="1:8" x14ac:dyDescent="0.2">
      <c r="A95" s="42">
        <v>1234</v>
      </c>
      <c r="B95" s="40" t="s">
        <v>158</v>
      </c>
      <c r="C95" s="268">
        <v>0</v>
      </c>
      <c r="D95" s="268">
        <v>0</v>
      </c>
      <c r="E95" s="268">
        <v>0</v>
      </c>
    </row>
    <row r="96" spans="1:8" x14ac:dyDescent="0.2">
      <c r="A96" s="237">
        <v>1235</v>
      </c>
      <c r="B96" s="235" t="s">
        <v>159</v>
      </c>
      <c r="C96" s="338">
        <f t="shared" ref="C96:E99" si="2">+C97</f>
        <v>296080.78999999998</v>
      </c>
      <c r="D96" s="339">
        <f t="shared" si="2"/>
        <v>0</v>
      </c>
      <c r="E96" s="339">
        <f t="shared" si="2"/>
        <v>0</v>
      </c>
      <c r="F96" s="232"/>
      <c r="G96" s="232"/>
      <c r="H96" s="232"/>
    </row>
    <row r="97" spans="1:11" x14ac:dyDescent="0.2">
      <c r="A97" s="42" t="s">
        <v>1829</v>
      </c>
      <c r="B97" s="40" t="s">
        <v>1828</v>
      </c>
      <c r="C97" s="268">
        <f t="shared" si="2"/>
        <v>296080.78999999998</v>
      </c>
      <c r="D97" s="268">
        <f t="shared" si="2"/>
        <v>0</v>
      </c>
      <c r="E97" s="268">
        <f t="shared" si="2"/>
        <v>0</v>
      </c>
    </row>
    <row r="98" spans="1:11" x14ac:dyDescent="0.2">
      <c r="A98" s="42" t="s">
        <v>1827</v>
      </c>
      <c r="B98" s="40" t="s">
        <v>1826</v>
      </c>
      <c r="C98" s="268">
        <f t="shared" si="2"/>
        <v>296080.78999999998</v>
      </c>
      <c r="D98" s="268">
        <f t="shared" si="2"/>
        <v>0</v>
      </c>
      <c r="E98" s="268">
        <f t="shared" si="2"/>
        <v>0</v>
      </c>
    </row>
    <row r="99" spans="1:11" x14ac:dyDescent="0.2">
      <c r="A99" s="42" t="s">
        <v>1825</v>
      </c>
      <c r="B99" s="40" t="s">
        <v>1823</v>
      </c>
      <c r="C99" s="268">
        <f t="shared" si="2"/>
        <v>296080.78999999998</v>
      </c>
      <c r="D99" s="268">
        <f t="shared" si="2"/>
        <v>0</v>
      </c>
      <c r="E99" s="268">
        <f t="shared" si="2"/>
        <v>0</v>
      </c>
    </row>
    <row r="100" spans="1:11" x14ac:dyDescent="0.2">
      <c r="A100" s="42" t="s">
        <v>1824</v>
      </c>
      <c r="B100" s="40" t="s">
        <v>1823</v>
      </c>
      <c r="C100" s="268">
        <v>296080.78999999998</v>
      </c>
      <c r="D100" s="268"/>
      <c r="E100" s="268"/>
      <c r="F100" s="40" t="s">
        <v>858</v>
      </c>
      <c r="G100" s="43"/>
    </row>
    <row r="101" spans="1:11" x14ac:dyDescent="0.2">
      <c r="A101" s="42">
        <v>1236</v>
      </c>
      <c r="B101" s="40" t="s">
        <v>160</v>
      </c>
      <c r="C101" s="268">
        <v>0</v>
      </c>
      <c r="D101" s="268">
        <v>0</v>
      </c>
      <c r="E101" s="268">
        <v>0</v>
      </c>
      <c r="G101" s="43"/>
    </row>
    <row r="102" spans="1:11" x14ac:dyDescent="0.2">
      <c r="A102" s="42">
        <v>1239</v>
      </c>
      <c r="B102" s="40" t="s">
        <v>161</v>
      </c>
      <c r="C102" s="268">
        <v>0</v>
      </c>
      <c r="D102" s="268">
        <v>0</v>
      </c>
      <c r="E102" s="268">
        <v>0</v>
      </c>
      <c r="G102" s="43"/>
      <c r="H102" s="43"/>
    </row>
    <row r="103" spans="1:11" x14ac:dyDescent="0.2">
      <c r="A103" s="237">
        <v>1240</v>
      </c>
      <c r="B103" s="235" t="s">
        <v>162</v>
      </c>
      <c r="C103" s="338">
        <f>+C104+C109+C113+C115+C119+C122+C127+C128</f>
        <v>8872963.129999999</v>
      </c>
      <c r="D103" s="338">
        <f>+D104+D109+D113+D115+D119+D122+D127+D128</f>
        <v>929126.23814508645</v>
      </c>
      <c r="E103" s="338">
        <f>+E104+E109+E113+E115+E119+E122+E127+E128</f>
        <v>5540804.8741345452</v>
      </c>
      <c r="F103" s="232"/>
      <c r="G103" s="233"/>
      <c r="H103" s="233"/>
      <c r="J103" s="43"/>
      <c r="K103" s="43"/>
    </row>
    <row r="104" spans="1:11" x14ac:dyDescent="0.2">
      <c r="A104" s="216">
        <v>1241</v>
      </c>
      <c r="B104" s="238" t="s">
        <v>163</v>
      </c>
      <c r="C104" s="272">
        <f>SUM(C105:C108)</f>
        <v>3307816.17</v>
      </c>
      <c r="D104" s="272">
        <f>SUM(D105:D108)</f>
        <v>357682.75839750015</v>
      </c>
      <c r="E104" s="272">
        <f>SUM(E105:E108)</f>
        <v>1439387.579169685</v>
      </c>
    </row>
    <row r="105" spans="1:11" x14ac:dyDescent="0.2">
      <c r="A105" s="42" t="s">
        <v>1822</v>
      </c>
      <c r="B105" s="40" t="s">
        <v>1821</v>
      </c>
      <c r="C105" s="268">
        <v>1178838.49</v>
      </c>
      <c r="D105" s="270">
        <v>103006.9597500002</v>
      </c>
      <c r="E105" s="270">
        <v>408913.01589594735</v>
      </c>
      <c r="F105" s="40" t="s">
        <v>858</v>
      </c>
      <c r="G105" s="239">
        <v>0.1</v>
      </c>
      <c r="J105" s="43"/>
    </row>
    <row r="106" spans="1:11" x14ac:dyDescent="0.2">
      <c r="A106" s="42" t="s">
        <v>1820</v>
      </c>
      <c r="B106" s="40" t="s">
        <v>1819</v>
      </c>
      <c r="C106" s="268">
        <v>1487</v>
      </c>
      <c r="D106" s="270">
        <v>-1</v>
      </c>
      <c r="E106" s="270">
        <v>1486</v>
      </c>
      <c r="F106" s="40" t="s">
        <v>858</v>
      </c>
      <c r="G106" s="239">
        <v>0.1</v>
      </c>
      <c r="H106" s="217"/>
    </row>
    <row r="107" spans="1:11" x14ac:dyDescent="0.2">
      <c r="A107" s="42" t="s">
        <v>1818</v>
      </c>
      <c r="B107" s="40" t="s">
        <v>1817</v>
      </c>
      <c r="C107" s="268">
        <v>569006.14</v>
      </c>
      <c r="D107" s="270">
        <v>145580.80319749998</v>
      </c>
      <c r="E107" s="270">
        <v>367302.09959040419</v>
      </c>
      <c r="F107" s="40" t="s">
        <v>858</v>
      </c>
      <c r="G107" s="239">
        <v>0.33300000000000002</v>
      </c>
      <c r="J107" s="43"/>
    </row>
    <row r="108" spans="1:11" x14ac:dyDescent="0.2">
      <c r="A108" s="42" t="s">
        <v>1816</v>
      </c>
      <c r="B108" s="40" t="s">
        <v>1815</v>
      </c>
      <c r="C108" s="268">
        <v>1558484.54</v>
      </c>
      <c r="D108" s="270">
        <v>109095.99545000002</v>
      </c>
      <c r="E108" s="270">
        <v>661686.46368333336</v>
      </c>
      <c r="F108" s="40" t="s">
        <v>858</v>
      </c>
      <c r="G108" s="239">
        <v>0.1</v>
      </c>
    </row>
    <row r="109" spans="1:11" x14ac:dyDescent="0.2">
      <c r="A109" s="216">
        <v>1242</v>
      </c>
      <c r="B109" s="238" t="s">
        <v>164</v>
      </c>
      <c r="C109" s="272">
        <f>SUM(C110:C112)</f>
        <v>254205.51</v>
      </c>
      <c r="D109" s="272">
        <f>SUM(D110:D112)</f>
        <v>59061.683420000001</v>
      </c>
      <c r="E109" s="272">
        <f>SUM(E110:E112)</f>
        <v>119716.64739358032</v>
      </c>
    </row>
    <row r="110" spans="1:11" x14ac:dyDescent="0.2">
      <c r="A110" s="42" t="s">
        <v>1814</v>
      </c>
      <c r="B110" s="40" t="s">
        <v>1614</v>
      </c>
      <c r="C110" s="268">
        <v>161084.13</v>
      </c>
      <c r="D110" s="270">
        <v>50963.829710000005</v>
      </c>
      <c r="E110" s="270">
        <v>109078.84370858032</v>
      </c>
      <c r="F110" s="40" t="s">
        <v>858</v>
      </c>
      <c r="G110" s="239">
        <v>0.33329999999999999</v>
      </c>
    </row>
    <row r="111" spans="1:11" x14ac:dyDescent="0.2">
      <c r="A111" s="42" t="s">
        <v>1813</v>
      </c>
      <c r="B111" s="40" t="s">
        <v>1610</v>
      </c>
      <c r="C111" s="268">
        <v>3534.87</v>
      </c>
      <c r="D111" s="270">
        <v>1176.77871</v>
      </c>
      <c r="E111" s="270">
        <v>1964.8786850000001</v>
      </c>
      <c r="F111" s="40" t="s">
        <v>858</v>
      </c>
      <c r="G111" s="239">
        <v>0.33329999999999999</v>
      </c>
    </row>
    <row r="112" spans="1:11" x14ac:dyDescent="0.2">
      <c r="A112" s="42" t="s">
        <v>1812</v>
      </c>
      <c r="B112" s="40" t="s">
        <v>1811</v>
      </c>
      <c r="C112" s="268">
        <v>89586.51</v>
      </c>
      <c r="D112" s="270">
        <v>6921.0749999999989</v>
      </c>
      <c r="E112" s="270">
        <v>8672.9249999999993</v>
      </c>
      <c r="F112" s="40" t="s">
        <v>858</v>
      </c>
      <c r="G112" s="239">
        <v>0.2</v>
      </c>
      <c r="H112" s="217"/>
    </row>
    <row r="113" spans="1:8" x14ac:dyDescent="0.2">
      <c r="A113" s="216">
        <v>1243</v>
      </c>
      <c r="B113" s="238" t="s">
        <v>165</v>
      </c>
      <c r="C113" s="272">
        <f>+C114</f>
        <v>7018.14</v>
      </c>
      <c r="D113" s="272">
        <f>+D114</f>
        <v>95.5</v>
      </c>
      <c r="E113" s="272">
        <f>+E114</f>
        <v>5203.6379999999999</v>
      </c>
    </row>
    <row r="114" spans="1:8" x14ac:dyDescent="0.2">
      <c r="A114" s="42" t="s">
        <v>1810</v>
      </c>
      <c r="B114" s="40" t="s">
        <v>1608</v>
      </c>
      <c r="C114" s="268">
        <v>7018.14</v>
      </c>
      <c r="D114" s="270">
        <v>95.5</v>
      </c>
      <c r="E114" s="270">
        <v>5203.6379999999999</v>
      </c>
      <c r="F114" s="40" t="s">
        <v>858</v>
      </c>
      <c r="G114" s="239">
        <v>0.2</v>
      </c>
    </row>
    <row r="115" spans="1:8" x14ac:dyDescent="0.2">
      <c r="A115" s="216">
        <v>1244</v>
      </c>
      <c r="B115" s="238" t="s">
        <v>166</v>
      </c>
      <c r="C115" s="272">
        <f>SUM(C116:C118)</f>
        <v>4611633.2699999996</v>
      </c>
      <c r="D115" s="272">
        <f>SUM(D116:D118)</f>
        <v>467613.72275862069</v>
      </c>
      <c r="E115" s="272">
        <f>SUM(E116:E118)</f>
        <v>3625638.4763831343</v>
      </c>
      <c r="G115" s="239"/>
    </row>
    <row r="116" spans="1:8" x14ac:dyDescent="0.2">
      <c r="A116" s="42" t="s">
        <v>1809</v>
      </c>
      <c r="B116" s="40" t="s">
        <v>1808</v>
      </c>
      <c r="C116" s="268">
        <v>4159702.91</v>
      </c>
      <c r="D116" s="270">
        <v>428152.652</v>
      </c>
      <c r="E116" s="270">
        <v>3289711.28</v>
      </c>
      <c r="F116" s="40" t="s">
        <v>858</v>
      </c>
      <c r="G116" s="239">
        <v>0.2</v>
      </c>
    </row>
    <row r="117" spans="1:8" x14ac:dyDescent="0.2">
      <c r="A117" s="42" t="s">
        <v>1807</v>
      </c>
      <c r="B117" s="40" t="s">
        <v>1806</v>
      </c>
      <c r="C117" s="268">
        <v>254620.01</v>
      </c>
      <c r="D117" s="270">
        <v>-1</v>
      </c>
      <c r="E117" s="270">
        <v>254619.01</v>
      </c>
      <c r="F117" s="40" t="s">
        <v>858</v>
      </c>
      <c r="G117" s="239">
        <v>0.2</v>
      </c>
      <c r="H117" s="217"/>
    </row>
    <row r="118" spans="1:8" x14ac:dyDescent="0.2">
      <c r="A118" s="42" t="s">
        <v>1805</v>
      </c>
      <c r="B118" s="40" t="s">
        <v>1804</v>
      </c>
      <c r="C118" s="268">
        <v>197310.35</v>
      </c>
      <c r="D118" s="270">
        <v>39462.070758620699</v>
      </c>
      <c r="E118" s="270">
        <v>81308.186383134103</v>
      </c>
      <c r="F118" s="40" t="s">
        <v>858</v>
      </c>
      <c r="G118" s="239">
        <v>0.2</v>
      </c>
    </row>
    <row r="119" spans="1:8" x14ac:dyDescent="0.2">
      <c r="A119" s="216">
        <v>1245</v>
      </c>
      <c r="B119" s="238" t="s">
        <v>167</v>
      </c>
      <c r="C119" s="272">
        <f>SUM(C120:C121)</f>
        <v>160644.51</v>
      </c>
      <c r="D119" s="272">
        <f>SUM(D120:D121)</f>
        <v>6749</v>
      </c>
      <c r="E119" s="272">
        <f>SUM(E120:E121)</f>
        <v>153282.69922160532</v>
      </c>
    </row>
    <row r="120" spans="1:8" x14ac:dyDescent="0.2">
      <c r="A120" s="42" t="s">
        <v>1600</v>
      </c>
      <c r="B120" s="40" t="s">
        <v>1803</v>
      </c>
      <c r="C120" s="268">
        <v>160463.51</v>
      </c>
      <c r="D120" s="270">
        <v>6749</v>
      </c>
      <c r="E120" s="270">
        <v>153101.69922160532</v>
      </c>
      <c r="F120" s="40" t="s">
        <v>858</v>
      </c>
      <c r="G120" s="239">
        <v>0.2</v>
      </c>
    </row>
    <row r="121" spans="1:8" x14ac:dyDescent="0.2">
      <c r="A121" s="42" t="s">
        <v>1802</v>
      </c>
      <c r="B121" s="40" t="s">
        <v>1599</v>
      </c>
      <c r="C121" s="268">
        <v>181</v>
      </c>
      <c r="D121" s="270">
        <v>0</v>
      </c>
      <c r="E121" s="270">
        <v>181</v>
      </c>
      <c r="F121" s="40" t="s">
        <v>858</v>
      </c>
      <c r="G121" s="239">
        <v>0.2</v>
      </c>
    </row>
    <row r="122" spans="1:8" x14ac:dyDescent="0.2">
      <c r="A122" s="216">
        <v>1246</v>
      </c>
      <c r="B122" s="238" t="s">
        <v>168</v>
      </c>
      <c r="C122" s="272">
        <f>SUM(C123:C126)</f>
        <v>518145.52999999997</v>
      </c>
      <c r="D122" s="272">
        <f>SUM(D123:D126)</f>
        <v>35673.573568965512</v>
      </c>
      <c r="E122" s="272">
        <f>SUM(E123:E126)</f>
        <v>195325.83396653974</v>
      </c>
      <c r="G122" s="239"/>
    </row>
    <row r="123" spans="1:8" x14ac:dyDescent="0.2">
      <c r="A123" s="42" t="s">
        <v>1801</v>
      </c>
      <c r="B123" s="40" t="s">
        <v>1800</v>
      </c>
      <c r="C123" s="268">
        <v>64448.24</v>
      </c>
      <c r="D123" s="270">
        <v>3171.0240000000003</v>
      </c>
      <c r="E123" s="270">
        <v>45233.972686766319</v>
      </c>
      <c r="F123" s="40" t="s">
        <v>858</v>
      </c>
      <c r="G123" s="239">
        <v>0.1</v>
      </c>
    </row>
    <row r="124" spans="1:8" x14ac:dyDescent="0.2">
      <c r="A124" s="42" t="s">
        <v>1799</v>
      </c>
      <c r="B124" s="40" t="s">
        <v>1798</v>
      </c>
      <c r="C124" s="268">
        <v>366037.37</v>
      </c>
      <c r="D124" s="270">
        <v>34709.176235632185</v>
      </c>
      <c r="E124" s="270">
        <v>86598.406522959092</v>
      </c>
      <c r="F124" s="40" t="s">
        <v>858</v>
      </c>
      <c r="G124" s="239">
        <v>0.1</v>
      </c>
    </row>
    <row r="125" spans="1:8" x14ac:dyDescent="0.2">
      <c r="A125" s="42" t="s">
        <v>1797</v>
      </c>
      <c r="B125" s="40" t="s">
        <v>1796</v>
      </c>
      <c r="C125" s="268">
        <v>71415.199999999997</v>
      </c>
      <c r="D125" s="270">
        <v>-3232.027</v>
      </c>
      <c r="E125" s="270">
        <v>56436.674997147653</v>
      </c>
      <c r="F125" s="40" t="s">
        <v>858</v>
      </c>
      <c r="G125" s="239">
        <v>0.1</v>
      </c>
    </row>
    <row r="126" spans="1:8" x14ac:dyDescent="0.2">
      <c r="A126" s="42" t="s">
        <v>1795</v>
      </c>
      <c r="B126" s="40" t="s">
        <v>1794</v>
      </c>
      <c r="C126" s="268">
        <v>16244.72</v>
      </c>
      <c r="D126" s="270">
        <v>1025.4003333333333</v>
      </c>
      <c r="E126" s="270">
        <v>7056.7797596666669</v>
      </c>
      <c r="F126" s="40" t="s">
        <v>858</v>
      </c>
      <c r="G126" s="239">
        <v>0.1</v>
      </c>
    </row>
    <row r="127" spans="1:8" x14ac:dyDescent="0.2">
      <c r="A127" s="42">
        <v>1247</v>
      </c>
      <c r="B127" s="40" t="s">
        <v>169</v>
      </c>
      <c r="C127" s="268">
        <v>0</v>
      </c>
      <c r="D127" s="268">
        <v>0</v>
      </c>
      <c r="E127" s="270">
        <v>0</v>
      </c>
      <c r="F127" s="40" t="s">
        <v>858</v>
      </c>
      <c r="G127" s="239">
        <v>0.1</v>
      </c>
    </row>
    <row r="128" spans="1:8" x14ac:dyDescent="0.2">
      <c r="A128" s="216">
        <v>1248</v>
      </c>
      <c r="B128" s="238" t="s">
        <v>170</v>
      </c>
      <c r="C128" s="272">
        <f>+C129</f>
        <v>13500</v>
      </c>
      <c r="D128" s="272">
        <f>+D129</f>
        <v>2250</v>
      </c>
      <c r="E128" s="272">
        <f>+E129</f>
        <v>2250</v>
      </c>
      <c r="F128" s="40" t="s">
        <v>858</v>
      </c>
      <c r="G128" s="239">
        <v>0.1</v>
      </c>
    </row>
    <row r="129" spans="1:10" x14ac:dyDescent="0.2">
      <c r="A129" s="42" t="s">
        <v>1793</v>
      </c>
      <c r="B129" s="40" t="s">
        <v>1792</v>
      </c>
      <c r="C129" s="268">
        <v>13500</v>
      </c>
      <c r="D129" s="270">
        <v>2250</v>
      </c>
      <c r="E129" s="270">
        <v>2250</v>
      </c>
      <c r="F129" s="40" t="s">
        <v>858</v>
      </c>
    </row>
    <row r="131" spans="1:10" x14ac:dyDescent="0.2">
      <c r="A131" s="39" t="s">
        <v>171</v>
      </c>
      <c r="B131" s="39"/>
      <c r="C131" s="39"/>
      <c r="D131" s="39"/>
      <c r="E131" s="39"/>
      <c r="F131" s="39"/>
      <c r="G131" s="39"/>
      <c r="H131" s="39"/>
    </row>
    <row r="132" spans="1:10" x14ac:dyDescent="0.2">
      <c r="A132" s="41" t="s">
        <v>101</v>
      </c>
      <c r="B132" s="41" t="s">
        <v>102</v>
      </c>
      <c r="C132" s="41" t="s">
        <v>103</v>
      </c>
      <c r="D132" s="41" t="s">
        <v>172</v>
      </c>
      <c r="E132" s="41" t="s">
        <v>173</v>
      </c>
      <c r="F132" s="41" t="s">
        <v>140</v>
      </c>
      <c r="G132" s="41" t="s">
        <v>152</v>
      </c>
      <c r="H132" s="41" t="s">
        <v>153</v>
      </c>
    </row>
    <row r="133" spans="1:10" x14ac:dyDescent="0.2">
      <c r="A133" s="237">
        <v>1250</v>
      </c>
      <c r="B133" s="235" t="s">
        <v>174</v>
      </c>
      <c r="C133" s="338">
        <f>+C134+C138+C139+C140+C141</f>
        <v>1657992.54</v>
      </c>
      <c r="D133" s="338">
        <f>+D134+D138+D139+D140+D141</f>
        <v>70583.33595833341</v>
      </c>
      <c r="E133" s="338">
        <f>+E134+E138+E139+E140+E141</f>
        <v>752276.28</v>
      </c>
      <c r="F133" s="232"/>
      <c r="G133" s="232"/>
      <c r="H133" s="232"/>
      <c r="I133" s="43"/>
      <c r="J133" s="43"/>
    </row>
    <row r="134" spans="1:10" x14ac:dyDescent="0.2">
      <c r="A134" s="216">
        <v>1251</v>
      </c>
      <c r="B134" s="238" t="s">
        <v>175</v>
      </c>
      <c r="C134" s="272">
        <f t="shared" ref="C134:E136" si="3">+C135</f>
        <v>1409944.54</v>
      </c>
      <c r="D134" s="272">
        <f t="shared" si="3"/>
        <v>70584.33595833341</v>
      </c>
      <c r="E134" s="272">
        <f t="shared" si="3"/>
        <v>504229.28</v>
      </c>
    </row>
    <row r="135" spans="1:10" x14ac:dyDescent="0.2">
      <c r="A135" s="42" t="s">
        <v>1791</v>
      </c>
      <c r="B135" s="40" t="s">
        <v>1788</v>
      </c>
      <c r="C135" s="268">
        <f t="shared" si="3"/>
        <v>1409944.54</v>
      </c>
      <c r="D135" s="268">
        <f t="shared" si="3"/>
        <v>70584.33595833341</v>
      </c>
      <c r="E135" s="268">
        <f t="shared" si="3"/>
        <v>504229.28</v>
      </c>
    </row>
    <row r="136" spans="1:10" x14ac:dyDescent="0.2">
      <c r="A136" s="42" t="s">
        <v>861</v>
      </c>
      <c r="B136" s="40" t="s">
        <v>862</v>
      </c>
      <c r="C136" s="268">
        <f t="shared" si="3"/>
        <v>1409944.54</v>
      </c>
      <c r="D136" s="268">
        <f t="shared" si="3"/>
        <v>70584.33595833341</v>
      </c>
      <c r="E136" s="268">
        <f t="shared" si="3"/>
        <v>504229.28</v>
      </c>
    </row>
    <row r="137" spans="1:10" x14ac:dyDescent="0.2">
      <c r="A137" s="42" t="s">
        <v>1790</v>
      </c>
      <c r="B137" s="40" t="s">
        <v>1590</v>
      </c>
      <c r="C137" s="268">
        <v>1409944.54</v>
      </c>
      <c r="D137" s="270">
        <v>70584.33595833341</v>
      </c>
      <c r="E137" s="270">
        <v>504229.28</v>
      </c>
      <c r="F137" s="40" t="s">
        <v>858</v>
      </c>
      <c r="G137" s="239">
        <v>0.05</v>
      </c>
    </row>
    <row r="138" spans="1:10" x14ac:dyDescent="0.2">
      <c r="A138" s="42">
        <v>1252</v>
      </c>
      <c r="B138" s="40" t="s">
        <v>176</v>
      </c>
      <c r="C138" s="268">
        <v>0</v>
      </c>
      <c r="D138" s="268">
        <v>0</v>
      </c>
      <c r="E138" s="268">
        <v>0</v>
      </c>
    </row>
    <row r="139" spans="1:10" x14ac:dyDescent="0.2">
      <c r="A139" s="42">
        <v>1253</v>
      </c>
      <c r="B139" s="40" t="s">
        <v>177</v>
      </c>
      <c r="C139" s="268">
        <v>0</v>
      </c>
      <c r="D139" s="268">
        <v>0</v>
      </c>
      <c r="E139" s="268">
        <v>0</v>
      </c>
    </row>
    <row r="140" spans="1:10" x14ac:dyDescent="0.2">
      <c r="A140" s="42">
        <v>1254</v>
      </c>
      <c r="B140" s="40" t="s">
        <v>178</v>
      </c>
      <c r="C140" s="268">
        <v>0</v>
      </c>
      <c r="D140" s="268">
        <v>0</v>
      </c>
      <c r="E140" s="268">
        <v>0</v>
      </c>
    </row>
    <row r="141" spans="1:10" x14ac:dyDescent="0.2">
      <c r="A141" s="216">
        <v>1259</v>
      </c>
      <c r="B141" s="238" t="s">
        <v>179</v>
      </c>
      <c r="C141" s="272">
        <f t="shared" ref="C141:E143" si="4">+C142</f>
        <v>248048</v>
      </c>
      <c r="D141" s="272">
        <f t="shared" si="4"/>
        <v>-1</v>
      </c>
      <c r="E141" s="272">
        <f t="shared" si="4"/>
        <v>248047</v>
      </c>
    </row>
    <row r="142" spans="1:10" x14ac:dyDescent="0.2">
      <c r="A142" s="42" t="s">
        <v>1789</v>
      </c>
      <c r="B142" s="40" t="s">
        <v>1788</v>
      </c>
      <c r="C142" s="268">
        <f t="shared" si="4"/>
        <v>248048</v>
      </c>
      <c r="D142" s="268">
        <f t="shared" si="4"/>
        <v>-1</v>
      </c>
      <c r="E142" s="268">
        <f t="shared" si="4"/>
        <v>248047</v>
      </c>
    </row>
    <row r="143" spans="1:10" x14ac:dyDescent="0.2">
      <c r="A143" s="42" t="s">
        <v>1787</v>
      </c>
      <c r="B143" s="40" t="s">
        <v>1786</v>
      </c>
      <c r="C143" s="268">
        <f t="shared" si="4"/>
        <v>248048</v>
      </c>
      <c r="D143" s="268">
        <f t="shared" si="4"/>
        <v>-1</v>
      </c>
      <c r="E143" s="268">
        <f t="shared" si="4"/>
        <v>248047</v>
      </c>
    </row>
    <row r="144" spans="1:10" x14ac:dyDescent="0.2">
      <c r="A144" s="42" t="s">
        <v>1785</v>
      </c>
      <c r="B144" s="40" t="s">
        <v>1586</v>
      </c>
      <c r="C144" s="268">
        <v>248048</v>
      </c>
      <c r="D144" s="270">
        <v>-1</v>
      </c>
      <c r="E144" s="270">
        <v>248047</v>
      </c>
      <c r="F144" s="40" t="s">
        <v>858</v>
      </c>
      <c r="G144" s="239">
        <v>0.05</v>
      </c>
    </row>
    <row r="145" spans="1:8" x14ac:dyDescent="0.2">
      <c r="A145" s="42">
        <v>1270</v>
      </c>
      <c r="B145" s="40" t="s">
        <v>180</v>
      </c>
      <c r="C145" s="268">
        <v>0</v>
      </c>
      <c r="D145" s="268">
        <v>0</v>
      </c>
      <c r="E145" s="268">
        <v>0</v>
      </c>
    </row>
    <row r="146" spans="1:8" x14ac:dyDescent="0.2">
      <c r="A146" s="42">
        <v>1271</v>
      </c>
      <c r="B146" s="40" t="s">
        <v>181</v>
      </c>
      <c r="C146" s="268">
        <v>0</v>
      </c>
      <c r="D146" s="268">
        <v>0</v>
      </c>
      <c r="E146" s="268">
        <v>0</v>
      </c>
      <c r="F146" s="43"/>
    </row>
    <row r="147" spans="1:8" x14ac:dyDescent="0.2">
      <c r="A147" s="42">
        <v>1272</v>
      </c>
      <c r="B147" s="40" t="s">
        <v>182</v>
      </c>
      <c r="C147" s="268">
        <v>0</v>
      </c>
      <c r="D147" s="268">
        <v>0</v>
      </c>
      <c r="E147" s="268">
        <v>0</v>
      </c>
      <c r="F147" s="43"/>
    </row>
    <row r="148" spans="1:8" x14ac:dyDescent="0.2">
      <c r="A148" s="42">
        <v>1273</v>
      </c>
      <c r="B148" s="40" t="s">
        <v>183</v>
      </c>
      <c r="C148" s="268">
        <v>0</v>
      </c>
      <c r="D148" s="268">
        <v>0</v>
      </c>
      <c r="E148" s="268">
        <v>0</v>
      </c>
    </row>
    <row r="149" spans="1:8" x14ac:dyDescent="0.2">
      <c r="A149" s="42">
        <v>1274</v>
      </c>
      <c r="B149" s="40" t="s">
        <v>184</v>
      </c>
      <c r="C149" s="268">
        <v>0</v>
      </c>
      <c r="D149" s="268">
        <v>0</v>
      </c>
      <c r="E149" s="268">
        <v>0</v>
      </c>
    </row>
    <row r="150" spans="1:8" x14ac:dyDescent="0.2">
      <c r="A150" s="42">
        <v>1275</v>
      </c>
      <c r="B150" s="40" t="s">
        <v>185</v>
      </c>
      <c r="C150" s="268">
        <v>0</v>
      </c>
      <c r="D150" s="268">
        <v>0</v>
      </c>
      <c r="E150" s="268">
        <v>0</v>
      </c>
    </row>
    <row r="151" spans="1:8" x14ac:dyDescent="0.2">
      <c r="A151" s="42">
        <v>1279</v>
      </c>
      <c r="B151" s="40" t="s">
        <v>186</v>
      </c>
      <c r="C151" s="268">
        <v>0</v>
      </c>
      <c r="D151" s="268">
        <v>0</v>
      </c>
      <c r="E151" s="268">
        <v>0</v>
      </c>
    </row>
    <row r="153" spans="1:8" x14ac:dyDescent="0.2">
      <c r="A153" s="39" t="s">
        <v>187</v>
      </c>
      <c r="B153" s="39"/>
      <c r="C153" s="39"/>
      <c r="D153" s="39"/>
      <c r="E153" s="39"/>
      <c r="F153" s="39"/>
      <c r="G153" s="39"/>
      <c r="H153" s="39"/>
    </row>
    <row r="154" spans="1:8" x14ac:dyDescent="0.2">
      <c r="A154" s="41" t="s">
        <v>101</v>
      </c>
      <c r="B154" s="41" t="s">
        <v>102</v>
      </c>
      <c r="C154" s="41" t="s">
        <v>103</v>
      </c>
      <c r="D154" s="41" t="s">
        <v>188</v>
      </c>
      <c r="E154" s="41"/>
      <c r="F154" s="41"/>
      <c r="G154" s="41"/>
      <c r="H154" s="41"/>
    </row>
    <row r="155" spans="1:8" x14ac:dyDescent="0.2">
      <c r="A155" s="42">
        <v>1160</v>
      </c>
      <c r="B155" s="40" t="s">
        <v>189</v>
      </c>
      <c r="C155" s="114">
        <v>0</v>
      </c>
    </row>
    <row r="156" spans="1:8" x14ac:dyDescent="0.2">
      <c r="A156" s="42">
        <v>1161</v>
      </c>
      <c r="B156" s="40" t="s">
        <v>190</v>
      </c>
      <c r="C156" s="114">
        <v>0</v>
      </c>
    </row>
    <row r="157" spans="1:8" x14ac:dyDescent="0.2">
      <c r="A157" s="42">
        <v>1162</v>
      </c>
      <c r="B157" s="40" t="s">
        <v>191</v>
      </c>
      <c r="C157" s="114">
        <v>0</v>
      </c>
    </row>
    <row r="159" spans="1:8" x14ac:dyDescent="0.2">
      <c r="A159" s="39" t="s">
        <v>192</v>
      </c>
      <c r="B159" s="39"/>
      <c r="C159" s="39"/>
      <c r="D159" s="39"/>
      <c r="E159" s="39"/>
      <c r="F159" s="39"/>
      <c r="G159" s="39"/>
      <c r="H159" s="39"/>
    </row>
    <row r="160" spans="1:8" x14ac:dyDescent="0.2">
      <c r="A160" s="41" t="s">
        <v>101</v>
      </c>
      <c r="B160" s="41" t="s">
        <v>102</v>
      </c>
      <c r="C160" s="41" t="s">
        <v>103</v>
      </c>
      <c r="D160" s="41" t="s">
        <v>118</v>
      </c>
      <c r="E160" s="41"/>
      <c r="F160" s="41"/>
      <c r="G160" s="41"/>
      <c r="H160" s="41"/>
    </row>
    <row r="161" spans="1:8" x14ac:dyDescent="0.2">
      <c r="A161" s="42">
        <v>1290</v>
      </c>
      <c r="B161" s="40" t="s">
        <v>193</v>
      </c>
      <c r="C161" s="114">
        <v>0</v>
      </c>
    </row>
    <row r="162" spans="1:8" x14ac:dyDescent="0.2">
      <c r="A162" s="42">
        <v>1291</v>
      </c>
      <c r="B162" s="40" t="s">
        <v>194</v>
      </c>
      <c r="C162" s="114">
        <v>0</v>
      </c>
    </row>
    <row r="163" spans="1:8" x14ac:dyDescent="0.2">
      <c r="A163" s="42">
        <v>1292</v>
      </c>
      <c r="B163" s="40" t="s">
        <v>195</v>
      </c>
      <c r="C163" s="114">
        <v>0</v>
      </c>
    </row>
    <row r="164" spans="1:8" x14ac:dyDescent="0.2">
      <c r="A164" s="42">
        <v>1293</v>
      </c>
      <c r="B164" s="40" t="s">
        <v>196</v>
      </c>
      <c r="C164" s="114">
        <v>0</v>
      </c>
    </row>
    <row r="166" spans="1:8" x14ac:dyDescent="0.2">
      <c r="A166" s="39" t="s">
        <v>197</v>
      </c>
      <c r="B166" s="39"/>
      <c r="C166" s="39"/>
      <c r="D166" s="39"/>
      <c r="E166" s="39"/>
      <c r="F166" s="39"/>
      <c r="G166" s="39"/>
      <c r="H166" s="39"/>
    </row>
    <row r="167" spans="1:8" x14ac:dyDescent="0.2">
      <c r="A167" s="41" t="s">
        <v>101</v>
      </c>
      <c r="B167" s="41" t="s">
        <v>102</v>
      </c>
      <c r="C167" s="41" t="s">
        <v>103</v>
      </c>
      <c r="D167" s="41" t="s">
        <v>114</v>
      </c>
      <c r="E167" s="41" t="s">
        <v>115</v>
      </c>
      <c r="F167" s="41" t="s">
        <v>116</v>
      </c>
      <c r="G167" s="41" t="s">
        <v>198</v>
      </c>
      <c r="H167" s="41" t="s">
        <v>199</v>
      </c>
    </row>
    <row r="168" spans="1:8" x14ac:dyDescent="0.2">
      <c r="A168" s="237">
        <v>2110</v>
      </c>
      <c r="B168" s="235" t="s">
        <v>200</v>
      </c>
      <c r="C168" s="338">
        <f>+C169+C170+C194+C195+C196+C197+C201+C202</f>
        <v>2779952.2600000002</v>
      </c>
      <c r="D168" s="338">
        <f>+D169+D170+D194+D195+D196+D197+D201+D202</f>
        <v>2779952.2600000002</v>
      </c>
      <c r="E168" s="338">
        <f>+E169+E170+E194+E195+E196+E197+E201+E202</f>
        <v>0</v>
      </c>
      <c r="F168" s="338">
        <v>0</v>
      </c>
      <c r="G168" s="338">
        <v>0</v>
      </c>
      <c r="H168" s="235"/>
    </row>
    <row r="169" spans="1:8" x14ac:dyDescent="0.2">
      <c r="A169" s="42">
        <v>2111</v>
      </c>
      <c r="B169" s="40" t="s">
        <v>201</v>
      </c>
      <c r="C169" s="268">
        <v>0</v>
      </c>
      <c r="D169" s="268">
        <v>0</v>
      </c>
      <c r="E169" s="268">
        <v>0</v>
      </c>
      <c r="F169" s="268">
        <v>0</v>
      </c>
      <c r="G169" s="268">
        <v>0</v>
      </c>
    </row>
    <row r="170" spans="1:8" s="238" customFormat="1" x14ac:dyDescent="0.2">
      <c r="A170" s="237">
        <v>2112</v>
      </c>
      <c r="B170" s="235" t="s">
        <v>202</v>
      </c>
      <c r="C170" s="338">
        <f>SUM(C171:C192)</f>
        <v>2720073.31</v>
      </c>
      <c r="D170" s="338">
        <f>SUM(D171:D192)</f>
        <v>2720073.31</v>
      </c>
      <c r="E170" s="338">
        <f>SUM(E171:E192)</f>
        <v>0</v>
      </c>
      <c r="F170" s="338">
        <f>SUM(F171:F192)</f>
        <v>0</v>
      </c>
      <c r="G170" s="338">
        <f>SUM(G171:G192)</f>
        <v>0</v>
      </c>
      <c r="H170" s="235"/>
    </row>
    <row r="171" spans="1:8" x14ac:dyDescent="0.2">
      <c r="A171" s="42" t="s">
        <v>1784</v>
      </c>
      <c r="B171" s="40" t="s">
        <v>1783</v>
      </c>
      <c r="C171" s="268">
        <v>9</v>
      </c>
      <c r="D171" s="268">
        <v>9</v>
      </c>
      <c r="E171" s="268">
        <v>0</v>
      </c>
      <c r="F171" s="268">
        <v>0</v>
      </c>
      <c r="G171" s="268">
        <v>0</v>
      </c>
      <c r="H171" s="40" t="s">
        <v>1741</v>
      </c>
    </row>
    <row r="172" spans="1:8" x14ac:dyDescent="0.2">
      <c r="A172" s="42" t="s">
        <v>1782</v>
      </c>
      <c r="B172" s="40" t="s">
        <v>825</v>
      </c>
      <c r="C172" s="268">
        <v>25134</v>
      </c>
      <c r="D172" s="268">
        <v>25134</v>
      </c>
      <c r="E172" s="268">
        <v>0</v>
      </c>
      <c r="F172" s="268">
        <v>0</v>
      </c>
      <c r="G172" s="268">
        <v>0</v>
      </c>
      <c r="H172" s="40" t="s">
        <v>1741</v>
      </c>
    </row>
    <row r="173" spans="1:8" x14ac:dyDescent="0.2">
      <c r="A173" s="42" t="s">
        <v>1781</v>
      </c>
      <c r="B173" s="40" t="s">
        <v>1780</v>
      </c>
      <c r="C173" s="268">
        <v>3713</v>
      </c>
      <c r="D173" s="268">
        <v>3713</v>
      </c>
      <c r="E173" s="268">
        <v>0</v>
      </c>
      <c r="F173" s="268">
        <v>0</v>
      </c>
      <c r="G173" s="268">
        <v>0</v>
      </c>
      <c r="H173" s="40" t="s">
        <v>1741</v>
      </c>
    </row>
    <row r="174" spans="1:8" x14ac:dyDescent="0.2">
      <c r="A174" s="42" t="s">
        <v>1779</v>
      </c>
      <c r="B174" s="40" t="s">
        <v>1778</v>
      </c>
      <c r="C174" s="268">
        <v>26721.94</v>
      </c>
      <c r="D174" s="268">
        <v>26721.94</v>
      </c>
      <c r="E174" s="268">
        <v>0</v>
      </c>
      <c r="F174" s="268">
        <v>0</v>
      </c>
      <c r="G174" s="268">
        <v>0</v>
      </c>
      <c r="H174" s="40" t="s">
        <v>1741</v>
      </c>
    </row>
    <row r="175" spans="1:8" x14ac:dyDescent="0.2">
      <c r="A175" s="42" t="s">
        <v>1777</v>
      </c>
      <c r="B175" s="40" t="s">
        <v>1776</v>
      </c>
      <c r="C175" s="268">
        <v>10538.15</v>
      </c>
      <c r="D175" s="268">
        <v>10538.15</v>
      </c>
      <c r="E175" s="268">
        <v>0</v>
      </c>
      <c r="F175" s="268">
        <v>0</v>
      </c>
      <c r="G175" s="268">
        <v>0</v>
      </c>
      <c r="H175" s="40" t="s">
        <v>1741</v>
      </c>
    </row>
    <row r="176" spans="1:8" x14ac:dyDescent="0.2">
      <c r="A176" s="42" t="s">
        <v>1775</v>
      </c>
      <c r="B176" s="40" t="s">
        <v>1774</v>
      </c>
      <c r="C176" s="268">
        <v>35890.49</v>
      </c>
      <c r="D176" s="268">
        <v>35890.49</v>
      </c>
      <c r="E176" s="268">
        <v>0</v>
      </c>
      <c r="F176" s="268">
        <v>0</v>
      </c>
      <c r="G176" s="268">
        <v>0</v>
      </c>
      <c r="H176" s="40" t="s">
        <v>1741</v>
      </c>
    </row>
    <row r="177" spans="1:8" x14ac:dyDescent="0.2">
      <c r="A177" s="42" t="s">
        <v>1773</v>
      </c>
      <c r="B177" s="40" t="s">
        <v>1772</v>
      </c>
      <c r="C177" s="268">
        <v>2519</v>
      </c>
      <c r="D177" s="268">
        <v>2519</v>
      </c>
      <c r="E177" s="268">
        <v>0</v>
      </c>
      <c r="F177" s="268">
        <v>0</v>
      </c>
      <c r="G177" s="268">
        <v>0</v>
      </c>
      <c r="H177" s="40" t="s">
        <v>1741</v>
      </c>
    </row>
    <row r="178" spans="1:8" x14ac:dyDescent="0.2">
      <c r="A178" s="42" t="s">
        <v>1771</v>
      </c>
      <c r="B178" s="40" t="s">
        <v>1770</v>
      </c>
      <c r="C178" s="268">
        <v>816750</v>
      </c>
      <c r="D178" s="268">
        <v>816750</v>
      </c>
      <c r="E178" s="268">
        <v>0</v>
      </c>
      <c r="F178" s="268">
        <v>0</v>
      </c>
      <c r="G178" s="268">
        <v>0</v>
      </c>
      <c r="H178" s="40" t="s">
        <v>1741</v>
      </c>
    </row>
    <row r="179" spans="1:8" x14ac:dyDescent="0.2">
      <c r="A179" s="42" t="s">
        <v>1769</v>
      </c>
      <c r="B179" s="40" t="s">
        <v>1768</v>
      </c>
      <c r="C179" s="268">
        <v>950000</v>
      </c>
      <c r="D179" s="268">
        <v>950000</v>
      </c>
      <c r="E179" s="268">
        <v>0</v>
      </c>
      <c r="F179" s="268">
        <v>0</v>
      </c>
      <c r="G179" s="268">
        <v>0</v>
      </c>
      <c r="H179" s="40" t="s">
        <v>1741</v>
      </c>
    </row>
    <row r="180" spans="1:8" x14ac:dyDescent="0.2">
      <c r="A180" s="42" t="s">
        <v>1767</v>
      </c>
      <c r="B180" s="40" t="s">
        <v>1766</v>
      </c>
      <c r="C180" s="268">
        <v>93430.28</v>
      </c>
      <c r="D180" s="268">
        <v>93430.28</v>
      </c>
      <c r="E180" s="268">
        <v>0</v>
      </c>
      <c r="F180" s="268">
        <v>0</v>
      </c>
      <c r="G180" s="268">
        <v>0</v>
      </c>
      <c r="H180" s="40" t="s">
        <v>1741</v>
      </c>
    </row>
    <row r="181" spans="1:8" x14ac:dyDescent="0.2">
      <c r="A181" s="42" t="s">
        <v>1765</v>
      </c>
      <c r="B181" s="40" t="s">
        <v>1764</v>
      </c>
      <c r="C181" s="268">
        <v>0.01</v>
      </c>
      <c r="D181" s="268">
        <v>0.01</v>
      </c>
      <c r="E181" s="268">
        <v>0</v>
      </c>
      <c r="F181" s="268">
        <v>0</v>
      </c>
      <c r="G181" s="268">
        <v>0</v>
      </c>
      <c r="H181" s="40" t="s">
        <v>1741</v>
      </c>
    </row>
    <row r="182" spans="1:8" x14ac:dyDescent="0.2">
      <c r="A182" s="42" t="s">
        <v>1763</v>
      </c>
      <c r="B182" s="40" t="s">
        <v>1762</v>
      </c>
      <c r="C182" s="268">
        <v>310000</v>
      </c>
      <c r="D182" s="268">
        <v>310000</v>
      </c>
      <c r="E182" s="268">
        <v>0</v>
      </c>
      <c r="F182" s="268">
        <v>0</v>
      </c>
      <c r="G182" s="268">
        <v>0</v>
      </c>
      <c r="H182" s="40" t="s">
        <v>1741</v>
      </c>
    </row>
    <row r="183" spans="1:8" x14ac:dyDescent="0.2">
      <c r="A183" s="42" t="s">
        <v>1761</v>
      </c>
      <c r="B183" s="40" t="s">
        <v>1760</v>
      </c>
      <c r="C183" s="268">
        <v>2200.02</v>
      </c>
      <c r="D183" s="268">
        <v>2200.02</v>
      </c>
      <c r="E183" s="268">
        <v>0</v>
      </c>
      <c r="F183" s="268">
        <v>0</v>
      </c>
      <c r="G183" s="268">
        <v>0</v>
      </c>
      <c r="H183" s="40" t="s">
        <v>1741</v>
      </c>
    </row>
    <row r="184" spans="1:8" x14ac:dyDescent="0.2">
      <c r="A184" s="42" t="s">
        <v>1759</v>
      </c>
      <c r="B184" s="40" t="s">
        <v>1758</v>
      </c>
      <c r="C184" s="268">
        <v>139249.95000000001</v>
      </c>
      <c r="D184" s="268">
        <v>139249.95000000001</v>
      </c>
      <c r="E184" s="268">
        <v>0</v>
      </c>
      <c r="F184" s="268">
        <v>0</v>
      </c>
      <c r="G184" s="268">
        <v>0</v>
      </c>
      <c r="H184" s="40" t="s">
        <v>1741</v>
      </c>
    </row>
    <row r="185" spans="1:8" x14ac:dyDescent="0.2">
      <c r="A185" s="42" t="s">
        <v>1757</v>
      </c>
      <c r="B185" s="40" t="s">
        <v>1756</v>
      </c>
      <c r="C185" s="268">
        <v>15456.9</v>
      </c>
      <c r="D185" s="268">
        <v>15456.9</v>
      </c>
      <c r="E185" s="268">
        <v>0</v>
      </c>
      <c r="F185" s="268">
        <v>0</v>
      </c>
      <c r="G185" s="268">
        <v>0</v>
      </c>
      <c r="H185" s="40" t="s">
        <v>1741</v>
      </c>
    </row>
    <row r="186" spans="1:8" x14ac:dyDescent="0.2">
      <c r="A186" s="42" t="s">
        <v>1755</v>
      </c>
      <c r="B186" s="40" t="s">
        <v>1754</v>
      </c>
      <c r="C186" s="268">
        <v>15456.9</v>
      </c>
      <c r="D186" s="268">
        <v>15456.9</v>
      </c>
      <c r="E186" s="268">
        <v>0</v>
      </c>
      <c r="F186" s="268">
        <v>0</v>
      </c>
      <c r="G186" s="268">
        <v>0</v>
      </c>
      <c r="H186" s="40" t="s">
        <v>1741</v>
      </c>
    </row>
    <row r="187" spans="1:8" x14ac:dyDescent="0.2">
      <c r="A187" s="42" t="s">
        <v>1753</v>
      </c>
      <c r="B187" s="40" t="s">
        <v>1752</v>
      </c>
      <c r="C187" s="268">
        <v>14958.3</v>
      </c>
      <c r="D187" s="268">
        <v>14958.3</v>
      </c>
      <c r="E187" s="268">
        <v>0</v>
      </c>
      <c r="F187" s="268">
        <v>0</v>
      </c>
      <c r="G187" s="268">
        <v>0</v>
      </c>
      <c r="H187" s="40" t="s">
        <v>1741</v>
      </c>
    </row>
    <row r="188" spans="1:8" x14ac:dyDescent="0.2">
      <c r="A188" s="42" t="s">
        <v>1751</v>
      </c>
      <c r="B188" s="40" t="s">
        <v>1750</v>
      </c>
      <c r="C188" s="268">
        <v>168200</v>
      </c>
      <c r="D188" s="268">
        <v>168200</v>
      </c>
      <c r="E188" s="268">
        <v>0</v>
      </c>
      <c r="F188" s="268">
        <v>0</v>
      </c>
      <c r="G188" s="268">
        <v>0</v>
      </c>
      <c r="H188" s="40" t="s">
        <v>1741</v>
      </c>
    </row>
    <row r="189" spans="1:8" x14ac:dyDescent="0.2">
      <c r="A189" s="42" t="s">
        <v>1749</v>
      </c>
      <c r="B189" s="40" t="s">
        <v>1748</v>
      </c>
      <c r="C189" s="268">
        <v>26100</v>
      </c>
      <c r="D189" s="268">
        <v>26100</v>
      </c>
      <c r="E189" s="268">
        <v>0</v>
      </c>
      <c r="F189" s="268">
        <v>0</v>
      </c>
      <c r="G189" s="268">
        <v>0</v>
      </c>
      <c r="H189" s="40" t="s">
        <v>1741</v>
      </c>
    </row>
    <row r="190" spans="1:8" x14ac:dyDescent="0.2">
      <c r="A190" s="42" t="s">
        <v>1747</v>
      </c>
      <c r="B190" s="40" t="s">
        <v>1746</v>
      </c>
      <c r="C190" s="268">
        <v>31050</v>
      </c>
      <c r="D190" s="268">
        <v>31050</v>
      </c>
      <c r="E190" s="268">
        <v>0</v>
      </c>
      <c r="F190" s="268">
        <v>0</v>
      </c>
      <c r="G190" s="268">
        <v>0</v>
      </c>
      <c r="H190" s="40" t="s">
        <v>1741</v>
      </c>
    </row>
    <row r="191" spans="1:8" x14ac:dyDescent="0.2">
      <c r="A191" s="42" t="s">
        <v>1745</v>
      </c>
      <c r="B191" s="40" t="s">
        <v>1744</v>
      </c>
      <c r="C191" s="268">
        <v>8476.3700000000008</v>
      </c>
      <c r="D191" s="268">
        <v>8476.3700000000008</v>
      </c>
      <c r="E191" s="268">
        <v>0</v>
      </c>
      <c r="F191" s="268">
        <v>0</v>
      </c>
      <c r="G191" s="268">
        <v>0</v>
      </c>
      <c r="H191" s="40" t="s">
        <v>1741</v>
      </c>
    </row>
    <row r="192" spans="1:8" x14ac:dyDescent="0.2">
      <c r="A192" s="42" t="s">
        <v>1743</v>
      </c>
      <c r="B192" s="40" t="s">
        <v>1742</v>
      </c>
      <c r="C192" s="268">
        <v>24219</v>
      </c>
      <c r="D192" s="268">
        <v>24219</v>
      </c>
      <c r="E192" s="268">
        <v>0</v>
      </c>
      <c r="F192" s="268">
        <v>0</v>
      </c>
      <c r="G192" s="268">
        <v>0</v>
      </c>
      <c r="H192" s="40" t="s">
        <v>1741</v>
      </c>
    </row>
    <row r="193" spans="1:8" x14ac:dyDescent="0.2">
      <c r="A193" s="42">
        <v>2113</v>
      </c>
      <c r="B193" s="40" t="s">
        <v>203</v>
      </c>
      <c r="C193" s="268">
        <v>0</v>
      </c>
      <c r="D193" s="268">
        <v>0</v>
      </c>
      <c r="E193" s="268">
        <v>0</v>
      </c>
      <c r="F193" s="268">
        <v>0</v>
      </c>
      <c r="G193" s="268">
        <v>0</v>
      </c>
    </row>
    <row r="194" spans="1:8" x14ac:dyDescent="0.2">
      <c r="A194" s="42">
        <v>2114</v>
      </c>
      <c r="B194" s="40" t="s">
        <v>204</v>
      </c>
      <c r="C194" s="268">
        <v>0</v>
      </c>
      <c r="D194" s="268">
        <v>0</v>
      </c>
      <c r="E194" s="268">
        <v>0</v>
      </c>
      <c r="F194" s="268">
        <v>0</v>
      </c>
      <c r="G194" s="268">
        <v>0</v>
      </c>
    </row>
    <row r="195" spans="1:8" x14ac:dyDescent="0.2">
      <c r="A195" s="42">
        <v>2115</v>
      </c>
      <c r="B195" s="40" t="s">
        <v>205</v>
      </c>
      <c r="C195" s="268">
        <v>0</v>
      </c>
      <c r="D195" s="268">
        <v>0</v>
      </c>
      <c r="E195" s="268">
        <v>0</v>
      </c>
      <c r="F195" s="268">
        <v>0</v>
      </c>
      <c r="G195" s="268">
        <v>0</v>
      </c>
    </row>
    <row r="196" spans="1:8" x14ac:dyDescent="0.2">
      <c r="A196" s="42">
        <v>2116</v>
      </c>
      <c r="B196" s="40" t="s">
        <v>206</v>
      </c>
      <c r="C196" s="268">
        <v>0</v>
      </c>
      <c r="D196" s="268">
        <v>0</v>
      </c>
      <c r="E196" s="268">
        <v>0</v>
      </c>
      <c r="F196" s="268">
        <v>0</v>
      </c>
      <c r="G196" s="268">
        <v>0</v>
      </c>
    </row>
    <row r="197" spans="1:8" s="238" customFormat="1" x14ac:dyDescent="0.2">
      <c r="A197" s="237">
        <v>2117</v>
      </c>
      <c r="B197" s="235" t="s">
        <v>207</v>
      </c>
      <c r="C197" s="338">
        <f>SUM(C198:C200)</f>
        <v>55558.95</v>
      </c>
      <c r="D197" s="338">
        <f>SUM(D198:D200)</f>
        <v>55558.95</v>
      </c>
      <c r="E197" s="338">
        <v>0</v>
      </c>
      <c r="F197" s="338">
        <v>0</v>
      </c>
      <c r="G197" s="338">
        <v>0</v>
      </c>
      <c r="H197" s="235"/>
    </row>
    <row r="198" spans="1:8" x14ac:dyDescent="0.2">
      <c r="A198" s="42" t="s">
        <v>1571</v>
      </c>
      <c r="B198" s="40" t="s">
        <v>1740</v>
      </c>
      <c r="C198" s="268">
        <v>32486.66</v>
      </c>
      <c r="D198" s="268">
        <v>32486.66</v>
      </c>
      <c r="E198" s="268">
        <v>0</v>
      </c>
      <c r="F198" s="268">
        <v>0</v>
      </c>
      <c r="G198" s="268">
        <v>0</v>
      </c>
      <c r="H198" s="40" t="s">
        <v>1735</v>
      </c>
    </row>
    <row r="199" spans="1:8" x14ac:dyDescent="0.2">
      <c r="A199" s="42" t="s">
        <v>1739</v>
      </c>
      <c r="B199" s="40" t="s">
        <v>1738</v>
      </c>
      <c r="C199" s="268">
        <v>6005.57</v>
      </c>
      <c r="D199" s="268">
        <v>6005.57</v>
      </c>
      <c r="E199" s="268">
        <v>0</v>
      </c>
      <c r="F199" s="268">
        <v>0</v>
      </c>
      <c r="G199" s="268">
        <v>0</v>
      </c>
      <c r="H199" s="40" t="s">
        <v>1735</v>
      </c>
    </row>
    <row r="200" spans="1:8" x14ac:dyDescent="0.2">
      <c r="A200" s="42" t="s">
        <v>1737</v>
      </c>
      <c r="B200" s="40" t="s">
        <v>1736</v>
      </c>
      <c r="C200" s="268">
        <v>17066.72</v>
      </c>
      <c r="D200" s="268">
        <v>17066.72</v>
      </c>
      <c r="E200" s="268">
        <v>0</v>
      </c>
      <c r="F200" s="268">
        <v>0</v>
      </c>
      <c r="G200" s="268">
        <v>0</v>
      </c>
      <c r="H200" s="40" t="s">
        <v>1735</v>
      </c>
    </row>
    <row r="201" spans="1:8" x14ac:dyDescent="0.2">
      <c r="A201" s="42">
        <v>2118</v>
      </c>
      <c r="B201" s="40" t="s">
        <v>208</v>
      </c>
      <c r="C201" s="268">
        <v>0</v>
      </c>
      <c r="D201" s="268">
        <v>0</v>
      </c>
      <c r="E201" s="268">
        <v>0</v>
      </c>
      <c r="F201" s="268">
        <v>0</v>
      </c>
      <c r="G201" s="268">
        <v>0</v>
      </c>
    </row>
    <row r="202" spans="1:8" x14ac:dyDescent="0.2">
      <c r="A202" s="237">
        <v>2119</v>
      </c>
      <c r="B202" s="235" t="s">
        <v>209</v>
      </c>
      <c r="C202" s="338">
        <f>+C203</f>
        <v>4320</v>
      </c>
      <c r="D202" s="338">
        <f>+D203</f>
        <v>4320</v>
      </c>
      <c r="E202" s="338">
        <v>0</v>
      </c>
      <c r="F202" s="338">
        <v>0</v>
      </c>
      <c r="G202" s="338">
        <v>0</v>
      </c>
      <c r="H202" s="235"/>
    </row>
    <row r="203" spans="1:8" x14ac:dyDescent="0.2">
      <c r="A203" s="234" t="s">
        <v>1734</v>
      </c>
      <c r="B203" s="232" t="s">
        <v>1733</v>
      </c>
      <c r="C203" s="339">
        <f>+C204</f>
        <v>4320</v>
      </c>
      <c r="D203" s="339">
        <f>+D204</f>
        <v>4320</v>
      </c>
      <c r="E203" s="339"/>
      <c r="F203" s="339"/>
      <c r="G203" s="339"/>
      <c r="H203" s="232"/>
    </row>
    <row r="204" spans="1:8" x14ac:dyDescent="0.2">
      <c r="A204" s="234" t="s">
        <v>1732</v>
      </c>
      <c r="B204" s="232" t="s">
        <v>1544</v>
      </c>
      <c r="C204" s="339">
        <f>SUM(C205:C206)</f>
        <v>4320</v>
      </c>
      <c r="D204" s="339">
        <f>SUM(D205:D206)</f>
        <v>4320</v>
      </c>
      <c r="E204" s="339"/>
      <c r="F204" s="339"/>
      <c r="G204" s="339"/>
      <c r="H204" s="232"/>
    </row>
    <row r="205" spans="1:8" x14ac:dyDescent="0.2">
      <c r="A205" s="42" t="s">
        <v>1731</v>
      </c>
      <c r="B205" s="40" t="s">
        <v>1730</v>
      </c>
      <c r="C205" s="268">
        <v>2000</v>
      </c>
      <c r="D205" s="268">
        <v>2000</v>
      </c>
      <c r="E205" s="268"/>
      <c r="F205" s="268"/>
      <c r="G205" s="268"/>
    </row>
    <row r="206" spans="1:8" x14ac:dyDescent="0.2">
      <c r="A206" s="42" t="s">
        <v>1729</v>
      </c>
      <c r="B206" s="40" t="s">
        <v>1728</v>
      </c>
      <c r="C206" s="268">
        <v>2320</v>
      </c>
      <c r="D206" s="268">
        <v>2320</v>
      </c>
      <c r="E206" s="268"/>
      <c r="F206" s="268"/>
      <c r="G206" s="268"/>
    </row>
    <row r="207" spans="1:8" x14ac:dyDescent="0.2">
      <c r="A207" s="42">
        <v>2120</v>
      </c>
      <c r="B207" s="40" t="s">
        <v>210</v>
      </c>
      <c r="C207" s="268">
        <v>0</v>
      </c>
      <c r="D207" s="268">
        <v>0</v>
      </c>
      <c r="E207" s="268">
        <v>0</v>
      </c>
      <c r="F207" s="268">
        <v>0</v>
      </c>
      <c r="G207" s="268">
        <v>0</v>
      </c>
    </row>
    <row r="208" spans="1:8" x14ac:dyDescent="0.2">
      <c r="A208" s="42">
        <v>2121</v>
      </c>
      <c r="B208" s="40" t="s">
        <v>211</v>
      </c>
      <c r="C208" s="268">
        <v>0</v>
      </c>
      <c r="D208" s="268">
        <v>0</v>
      </c>
      <c r="E208" s="268">
        <v>0</v>
      </c>
      <c r="F208" s="268">
        <v>0</v>
      </c>
      <c r="G208" s="268">
        <v>0</v>
      </c>
    </row>
    <row r="209" spans="1:8" x14ac:dyDescent="0.2">
      <c r="A209" s="42">
        <v>2122</v>
      </c>
      <c r="B209" s="40" t="s">
        <v>212</v>
      </c>
      <c r="C209" s="268">
        <v>0</v>
      </c>
      <c r="D209" s="268">
        <v>0</v>
      </c>
      <c r="E209" s="268">
        <v>0</v>
      </c>
      <c r="F209" s="268">
        <v>0</v>
      </c>
      <c r="G209" s="268">
        <v>0</v>
      </c>
    </row>
    <row r="210" spans="1:8" x14ac:dyDescent="0.2">
      <c r="A210" s="42">
        <v>2129</v>
      </c>
      <c r="B210" s="40" t="s">
        <v>213</v>
      </c>
      <c r="C210" s="268">
        <v>0</v>
      </c>
      <c r="D210" s="268">
        <v>0</v>
      </c>
      <c r="E210" s="268">
        <v>0</v>
      </c>
      <c r="F210" s="268">
        <v>0</v>
      </c>
      <c r="G210" s="268">
        <v>0</v>
      </c>
    </row>
    <row r="212" spans="1:8" x14ac:dyDescent="0.2">
      <c r="A212" s="39" t="s">
        <v>214</v>
      </c>
      <c r="B212" s="39"/>
      <c r="C212" s="39"/>
      <c r="D212" s="39"/>
      <c r="E212" s="39"/>
      <c r="F212" s="39"/>
      <c r="G212" s="39"/>
      <c r="H212" s="39"/>
    </row>
    <row r="213" spans="1:8" x14ac:dyDescent="0.2">
      <c r="A213" s="41" t="s">
        <v>101</v>
      </c>
      <c r="B213" s="41" t="s">
        <v>102</v>
      </c>
      <c r="C213" s="41" t="s">
        <v>103</v>
      </c>
      <c r="D213" s="41" t="s">
        <v>215</v>
      </c>
      <c r="E213" s="41" t="s">
        <v>118</v>
      </c>
      <c r="F213" s="41"/>
      <c r="G213" s="41"/>
      <c r="H213" s="41"/>
    </row>
    <row r="214" spans="1:8" x14ac:dyDescent="0.2">
      <c r="A214" s="42">
        <v>2160</v>
      </c>
      <c r="B214" s="40" t="s">
        <v>216</v>
      </c>
      <c r="C214" s="268">
        <v>0</v>
      </c>
    </row>
    <row r="215" spans="1:8" x14ac:dyDescent="0.2">
      <c r="A215" s="42">
        <v>2161</v>
      </c>
      <c r="B215" s="40" t="s">
        <v>217</v>
      </c>
      <c r="C215" s="268">
        <v>0</v>
      </c>
    </row>
    <row r="216" spans="1:8" x14ac:dyDescent="0.2">
      <c r="A216" s="42">
        <v>2162</v>
      </c>
      <c r="B216" s="40" t="s">
        <v>218</v>
      </c>
      <c r="C216" s="268">
        <v>0</v>
      </c>
    </row>
    <row r="217" spans="1:8" x14ac:dyDescent="0.2">
      <c r="A217" s="42">
        <v>2163</v>
      </c>
      <c r="B217" s="40" t="s">
        <v>219</v>
      </c>
      <c r="C217" s="268">
        <v>0</v>
      </c>
    </row>
    <row r="218" spans="1:8" x14ac:dyDescent="0.2">
      <c r="A218" s="42">
        <v>2164</v>
      </c>
      <c r="B218" s="40" t="s">
        <v>220</v>
      </c>
      <c r="C218" s="268">
        <v>0</v>
      </c>
    </row>
    <row r="219" spans="1:8" x14ac:dyDescent="0.2">
      <c r="A219" s="42">
        <v>2165</v>
      </c>
      <c r="B219" s="40" t="s">
        <v>221</v>
      </c>
      <c r="C219" s="268">
        <v>0</v>
      </c>
    </row>
    <row r="220" spans="1:8" x14ac:dyDescent="0.2">
      <c r="A220" s="42">
        <v>2166</v>
      </c>
      <c r="B220" s="40" t="s">
        <v>222</v>
      </c>
      <c r="C220" s="268">
        <v>0</v>
      </c>
    </row>
    <row r="221" spans="1:8" x14ac:dyDescent="0.2">
      <c r="A221" s="42">
        <v>2250</v>
      </c>
      <c r="B221" s="40" t="s">
        <v>223</v>
      </c>
      <c r="C221" s="268">
        <v>0</v>
      </c>
    </row>
    <row r="222" spans="1:8" x14ac:dyDescent="0.2">
      <c r="A222" s="42">
        <v>2251</v>
      </c>
      <c r="B222" s="40" t="s">
        <v>224</v>
      </c>
      <c r="C222" s="268">
        <v>0</v>
      </c>
    </row>
    <row r="223" spans="1:8" x14ac:dyDescent="0.2">
      <c r="A223" s="42">
        <v>2252</v>
      </c>
      <c r="B223" s="40" t="s">
        <v>225</v>
      </c>
      <c r="C223" s="268">
        <v>0</v>
      </c>
    </row>
    <row r="224" spans="1:8" x14ac:dyDescent="0.2">
      <c r="A224" s="42">
        <v>2253</v>
      </c>
      <c r="B224" s="40" t="s">
        <v>226</v>
      </c>
      <c r="C224" s="268">
        <v>0</v>
      </c>
    </row>
    <row r="225" spans="1:8" x14ac:dyDescent="0.2">
      <c r="A225" s="42">
        <v>2254</v>
      </c>
      <c r="B225" s="40" t="s">
        <v>227</v>
      </c>
      <c r="C225" s="268">
        <v>0</v>
      </c>
    </row>
    <row r="226" spans="1:8" x14ac:dyDescent="0.2">
      <c r="A226" s="42">
        <v>2255</v>
      </c>
      <c r="B226" s="40" t="s">
        <v>228</v>
      </c>
      <c r="C226" s="268">
        <v>0</v>
      </c>
    </row>
    <row r="227" spans="1:8" x14ac:dyDescent="0.2">
      <c r="A227" s="42">
        <v>2256</v>
      </c>
      <c r="B227" s="40" t="s">
        <v>229</v>
      </c>
      <c r="C227" s="268">
        <v>0</v>
      </c>
    </row>
    <row r="229" spans="1:8" x14ac:dyDescent="0.2">
      <c r="A229" s="39" t="s">
        <v>230</v>
      </c>
      <c r="B229" s="39"/>
      <c r="C229" s="39"/>
      <c r="D229" s="39"/>
      <c r="E229" s="39"/>
      <c r="F229" s="39"/>
      <c r="G229" s="39"/>
      <c r="H229" s="39"/>
    </row>
    <row r="230" spans="1:8" x14ac:dyDescent="0.2">
      <c r="A230" s="46" t="s">
        <v>101</v>
      </c>
      <c r="B230" s="46" t="s">
        <v>102</v>
      </c>
      <c r="C230" s="46" t="s">
        <v>103</v>
      </c>
      <c r="D230" s="46" t="s">
        <v>215</v>
      </c>
      <c r="E230" s="46" t="s">
        <v>118</v>
      </c>
      <c r="F230" s="46"/>
      <c r="G230" s="46"/>
      <c r="H230" s="46"/>
    </row>
    <row r="231" spans="1:8" x14ac:dyDescent="0.2">
      <c r="A231" s="42">
        <v>2159</v>
      </c>
      <c r="B231" s="40" t="s">
        <v>231</v>
      </c>
      <c r="C231" s="114">
        <v>0</v>
      </c>
    </row>
    <row r="232" spans="1:8" x14ac:dyDescent="0.2">
      <c r="A232" s="42">
        <v>2199</v>
      </c>
      <c r="B232" s="40" t="s">
        <v>232</v>
      </c>
      <c r="C232" s="114">
        <v>0</v>
      </c>
    </row>
    <row r="233" spans="1:8" x14ac:dyDescent="0.2">
      <c r="A233" s="42">
        <v>2240</v>
      </c>
      <c r="B233" s="40" t="s">
        <v>233</v>
      </c>
      <c r="C233" s="114">
        <v>0</v>
      </c>
    </row>
    <row r="234" spans="1:8" x14ac:dyDescent="0.2">
      <c r="A234" s="42">
        <v>2241</v>
      </c>
      <c r="B234" s="40" t="s">
        <v>234</v>
      </c>
      <c r="C234" s="114">
        <v>0</v>
      </c>
    </row>
    <row r="235" spans="1:8" x14ac:dyDescent="0.2">
      <c r="A235" s="42">
        <v>2242</v>
      </c>
      <c r="B235" s="40" t="s">
        <v>235</v>
      </c>
      <c r="C235" s="114">
        <v>0</v>
      </c>
    </row>
    <row r="236" spans="1:8" x14ac:dyDescent="0.2">
      <c r="A236" s="42">
        <v>2249</v>
      </c>
      <c r="B236" s="40" t="s">
        <v>236</v>
      </c>
      <c r="C236" s="114">
        <v>0</v>
      </c>
    </row>
    <row r="238" spans="1:8" x14ac:dyDescent="0.2">
      <c r="B238" s="231" t="s">
        <v>237</v>
      </c>
      <c r="C238" s="108"/>
      <c r="D238" s="108"/>
      <c r="E238" s="108"/>
      <c r="F238" s="108"/>
    </row>
    <row r="239" spans="1:8" x14ac:dyDescent="0.2">
      <c r="B239" s="14"/>
      <c r="C239" s="108"/>
      <c r="D239" s="108"/>
      <c r="E239" s="108"/>
      <c r="F239" s="108"/>
    </row>
    <row r="240" spans="1:8" x14ac:dyDescent="0.2">
      <c r="B240" s="109"/>
      <c r="C240" s="108"/>
      <c r="D240" s="108"/>
      <c r="E240" s="108"/>
      <c r="F240" s="108"/>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pageSetup scale="41" fitToHeight="0"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6"/>
  <sheetViews>
    <sheetView showGridLines="0" view="pageBreakPreview" zoomScaleNormal="100" zoomScaleSheetLayoutView="100" workbookViewId="0">
      <selection sqref="A1:C1"/>
    </sheetView>
  </sheetViews>
  <sheetFormatPr baseColWidth="10" defaultColWidth="9.140625" defaultRowHeight="11.25" x14ac:dyDescent="0.2"/>
  <cols>
    <col min="1" max="1" width="19.42578125" style="40" customWidth="1"/>
    <col min="2" max="2" width="72.85546875" style="40" bestFit="1" customWidth="1"/>
    <col min="3" max="3" width="15.7109375" style="40" customWidth="1"/>
    <col min="4" max="5" width="19.7109375" style="40" customWidth="1"/>
    <col min="6" max="6" width="10.140625" style="40" bestFit="1" customWidth="1"/>
    <col min="7" max="16384" width="9.140625" style="40"/>
  </cols>
  <sheetData>
    <row r="1" spans="1:5" s="128" customFormat="1" ht="18.95" customHeight="1" x14ac:dyDescent="0.25">
      <c r="A1" s="377" t="s">
        <v>1899</v>
      </c>
      <c r="B1" s="377"/>
      <c r="C1" s="377"/>
      <c r="D1" s="36" t="s">
        <v>95</v>
      </c>
      <c r="E1" s="37">
        <v>2022</v>
      </c>
    </row>
    <row r="2" spans="1:5" s="127" customFormat="1" ht="18.95" customHeight="1" x14ac:dyDescent="0.25">
      <c r="A2" s="377" t="s">
        <v>435</v>
      </c>
      <c r="B2" s="377"/>
      <c r="C2" s="377"/>
      <c r="D2" s="36" t="s">
        <v>97</v>
      </c>
      <c r="E2" s="37" t="s">
        <v>599</v>
      </c>
    </row>
    <row r="3" spans="1:5" s="127" customFormat="1" ht="18.95" customHeight="1" x14ac:dyDescent="0.25">
      <c r="A3" s="377" t="s">
        <v>1244</v>
      </c>
      <c r="B3" s="377"/>
      <c r="C3" s="377"/>
      <c r="D3" s="36" t="s">
        <v>98</v>
      </c>
      <c r="E3" s="37">
        <v>4</v>
      </c>
    </row>
    <row r="4" spans="1:5" x14ac:dyDescent="0.2">
      <c r="A4" s="38" t="s">
        <v>99</v>
      </c>
      <c r="B4" s="39"/>
      <c r="C4" s="39"/>
      <c r="D4" s="39"/>
      <c r="E4" s="39"/>
    </row>
    <row r="6" spans="1:5" x14ac:dyDescent="0.2">
      <c r="A6" s="52" t="s">
        <v>434</v>
      </c>
      <c r="B6" s="52"/>
      <c r="C6" s="52"/>
      <c r="D6" s="52"/>
      <c r="E6" s="52"/>
    </row>
    <row r="7" spans="1:5" x14ac:dyDescent="0.2">
      <c r="A7" s="51" t="s">
        <v>101</v>
      </c>
      <c r="B7" s="51" t="s">
        <v>102</v>
      </c>
      <c r="C7" s="51" t="s">
        <v>103</v>
      </c>
      <c r="D7" s="51" t="s">
        <v>386</v>
      </c>
      <c r="E7" s="51"/>
    </row>
    <row r="8" spans="1:5" x14ac:dyDescent="0.2">
      <c r="A8" s="253">
        <v>4100</v>
      </c>
      <c r="B8" s="247" t="s">
        <v>433</v>
      </c>
      <c r="C8" s="340">
        <f>+C9+C19+C25+C28+C34+C37+C46</f>
        <v>6882856.2000000002</v>
      </c>
      <c r="D8" s="249"/>
      <c r="E8" s="252"/>
    </row>
    <row r="9" spans="1:5" x14ac:dyDescent="0.2">
      <c r="A9" s="251">
        <v>4110</v>
      </c>
      <c r="B9" s="243" t="s">
        <v>432</v>
      </c>
      <c r="C9" s="297">
        <v>0</v>
      </c>
      <c r="D9" s="47"/>
      <c r="E9" s="53"/>
    </row>
    <row r="10" spans="1:5" x14ac:dyDescent="0.2">
      <c r="A10" s="54">
        <v>4111</v>
      </c>
      <c r="B10" s="47" t="s">
        <v>431</v>
      </c>
      <c r="C10" s="270">
        <v>0</v>
      </c>
      <c r="D10" s="47"/>
      <c r="E10" s="53"/>
    </row>
    <row r="11" spans="1:5" x14ac:dyDescent="0.2">
      <c r="A11" s="54">
        <v>4112</v>
      </c>
      <c r="B11" s="47" t="s">
        <v>430</v>
      </c>
      <c r="C11" s="270">
        <v>0</v>
      </c>
      <c r="D11" s="47"/>
      <c r="E11" s="53"/>
    </row>
    <row r="12" spans="1:5" x14ac:dyDescent="0.2">
      <c r="A12" s="54">
        <v>4113</v>
      </c>
      <c r="B12" s="47" t="s">
        <v>429</v>
      </c>
      <c r="C12" s="270">
        <v>0</v>
      </c>
      <c r="D12" s="47"/>
      <c r="E12" s="53"/>
    </row>
    <row r="13" spans="1:5" x14ac:dyDescent="0.2">
      <c r="A13" s="54">
        <v>4114</v>
      </c>
      <c r="B13" s="47" t="s">
        <v>428</v>
      </c>
      <c r="C13" s="270">
        <v>0</v>
      </c>
      <c r="D13" s="47"/>
      <c r="E13" s="53"/>
    </row>
    <row r="14" spans="1:5" x14ac:dyDescent="0.2">
      <c r="A14" s="54">
        <v>4115</v>
      </c>
      <c r="B14" s="47" t="s">
        <v>427</v>
      </c>
      <c r="C14" s="270">
        <v>0</v>
      </c>
      <c r="D14" s="47"/>
      <c r="E14" s="53"/>
    </row>
    <row r="15" spans="1:5" x14ac:dyDescent="0.2">
      <c r="A15" s="54">
        <v>4116</v>
      </c>
      <c r="B15" s="47" t="s">
        <v>426</v>
      </c>
      <c r="C15" s="270">
        <v>0</v>
      </c>
      <c r="D15" s="47"/>
      <c r="E15" s="53"/>
    </row>
    <row r="16" spans="1:5" x14ac:dyDescent="0.2">
      <c r="A16" s="54">
        <v>4117</v>
      </c>
      <c r="B16" s="47" t="s">
        <v>425</v>
      </c>
      <c r="C16" s="270">
        <v>0</v>
      </c>
      <c r="D16" s="47"/>
      <c r="E16" s="53"/>
    </row>
    <row r="17" spans="1:5" ht="22.5" x14ac:dyDescent="0.2">
      <c r="A17" s="54">
        <v>4118</v>
      </c>
      <c r="B17" s="55" t="s">
        <v>424</v>
      </c>
      <c r="C17" s="270">
        <v>0</v>
      </c>
      <c r="D17" s="47"/>
      <c r="E17" s="53"/>
    </row>
    <row r="18" spans="1:5" x14ac:dyDescent="0.2">
      <c r="A18" s="54">
        <v>4119</v>
      </c>
      <c r="B18" s="47" t="s">
        <v>423</v>
      </c>
      <c r="C18" s="270">
        <v>0</v>
      </c>
      <c r="D18" s="47"/>
      <c r="E18" s="53"/>
    </row>
    <row r="19" spans="1:5" x14ac:dyDescent="0.2">
      <c r="A19" s="251">
        <v>4120</v>
      </c>
      <c r="B19" s="243" t="s">
        <v>422</v>
      </c>
      <c r="C19" s="297">
        <v>0</v>
      </c>
      <c r="D19" s="47"/>
      <c r="E19" s="53"/>
    </row>
    <row r="20" spans="1:5" x14ac:dyDescent="0.2">
      <c r="A20" s="54">
        <v>4121</v>
      </c>
      <c r="B20" s="47" t="s">
        <v>421</v>
      </c>
      <c r="C20" s="270">
        <v>0</v>
      </c>
      <c r="D20" s="47"/>
      <c r="E20" s="53"/>
    </row>
    <row r="21" spans="1:5" x14ac:dyDescent="0.2">
      <c r="A21" s="54">
        <v>4122</v>
      </c>
      <c r="B21" s="47" t="s">
        <v>420</v>
      </c>
      <c r="C21" s="270">
        <v>0</v>
      </c>
      <c r="D21" s="47"/>
      <c r="E21" s="53"/>
    </row>
    <row r="22" spans="1:5" x14ac:dyDescent="0.2">
      <c r="A22" s="54">
        <v>4123</v>
      </c>
      <c r="B22" s="47" t="s">
        <v>419</v>
      </c>
      <c r="C22" s="270">
        <v>0</v>
      </c>
      <c r="D22" s="47"/>
      <c r="E22" s="53"/>
    </row>
    <row r="23" spans="1:5" x14ac:dyDescent="0.2">
      <c r="A23" s="54">
        <v>4124</v>
      </c>
      <c r="B23" s="47" t="s">
        <v>418</v>
      </c>
      <c r="C23" s="270">
        <v>0</v>
      </c>
      <c r="D23" s="47"/>
      <c r="E23" s="53"/>
    </row>
    <row r="24" spans="1:5" x14ac:dyDescent="0.2">
      <c r="A24" s="54">
        <v>4129</v>
      </c>
      <c r="B24" s="47" t="s">
        <v>417</v>
      </c>
      <c r="C24" s="270">
        <v>0</v>
      </c>
      <c r="D24" s="47"/>
      <c r="E24" s="53"/>
    </row>
    <row r="25" spans="1:5" x14ac:dyDescent="0.2">
      <c r="A25" s="251">
        <v>4130</v>
      </c>
      <c r="B25" s="243" t="s">
        <v>416</v>
      </c>
      <c r="C25" s="297">
        <v>0</v>
      </c>
      <c r="D25" s="47"/>
      <c r="E25" s="53"/>
    </row>
    <row r="26" spans="1:5" x14ac:dyDescent="0.2">
      <c r="A26" s="54">
        <v>4131</v>
      </c>
      <c r="B26" s="47" t="s">
        <v>415</v>
      </c>
      <c r="C26" s="270">
        <v>0</v>
      </c>
      <c r="D26" s="47"/>
      <c r="E26" s="53"/>
    </row>
    <row r="27" spans="1:5" ht="22.5" x14ac:dyDescent="0.2">
      <c r="A27" s="54">
        <v>4132</v>
      </c>
      <c r="B27" s="55" t="s">
        <v>414</v>
      </c>
      <c r="C27" s="270">
        <v>0</v>
      </c>
      <c r="D27" s="47"/>
      <c r="E27" s="53"/>
    </row>
    <row r="28" spans="1:5" x14ac:dyDescent="0.2">
      <c r="A28" s="251">
        <v>4140</v>
      </c>
      <c r="B28" s="243" t="s">
        <v>413</v>
      </c>
      <c r="C28" s="297">
        <v>0</v>
      </c>
      <c r="D28" s="47"/>
      <c r="E28" s="53"/>
    </row>
    <row r="29" spans="1:5" x14ac:dyDescent="0.2">
      <c r="A29" s="54">
        <v>4141</v>
      </c>
      <c r="B29" s="47" t="s">
        <v>412</v>
      </c>
      <c r="C29" s="270">
        <v>0</v>
      </c>
      <c r="D29" s="47"/>
      <c r="E29" s="53"/>
    </row>
    <row r="30" spans="1:5" x14ac:dyDescent="0.2">
      <c r="A30" s="54">
        <v>4143</v>
      </c>
      <c r="B30" s="47" t="s">
        <v>411</v>
      </c>
      <c r="C30" s="270">
        <v>0</v>
      </c>
      <c r="D30" s="47"/>
      <c r="E30" s="53"/>
    </row>
    <row r="31" spans="1:5" x14ac:dyDescent="0.2">
      <c r="A31" s="54">
        <v>4144</v>
      </c>
      <c r="B31" s="47" t="s">
        <v>410</v>
      </c>
      <c r="C31" s="270">
        <v>0</v>
      </c>
      <c r="D31" s="47"/>
      <c r="E31" s="53"/>
    </row>
    <row r="32" spans="1:5" ht="22.5" x14ac:dyDescent="0.2">
      <c r="A32" s="54">
        <v>4145</v>
      </c>
      <c r="B32" s="55" t="s">
        <v>409</v>
      </c>
      <c r="C32" s="270">
        <v>0</v>
      </c>
      <c r="D32" s="47"/>
      <c r="E32" s="53"/>
    </row>
    <row r="33" spans="1:5" x14ac:dyDescent="0.2">
      <c r="A33" s="54">
        <v>4149</v>
      </c>
      <c r="B33" s="47" t="s">
        <v>408</v>
      </c>
      <c r="C33" s="270">
        <v>0</v>
      </c>
      <c r="D33" s="47"/>
      <c r="E33" s="53"/>
    </row>
    <row r="34" spans="1:5" x14ac:dyDescent="0.2">
      <c r="A34" s="251">
        <v>4150</v>
      </c>
      <c r="B34" s="243" t="s">
        <v>407</v>
      </c>
      <c r="C34" s="297">
        <v>0</v>
      </c>
      <c r="D34" s="47"/>
      <c r="E34" s="53"/>
    </row>
    <row r="35" spans="1:5" x14ac:dyDescent="0.2">
      <c r="A35" s="54">
        <v>4151</v>
      </c>
      <c r="B35" s="47" t="s">
        <v>407</v>
      </c>
      <c r="C35" s="270">
        <v>0</v>
      </c>
      <c r="D35" s="47"/>
      <c r="E35" s="53"/>
    </row>
    <row r="36" spans="1:5" ht="22.5" x14ac:dyDescent="0.2">
      <c r="A36" s="54">
        <v>4154</v>
      </c>
      <c r="B36" s="55" t="s">
        <v>406</v>
      </c>
      <c r="C36" s="270">
        <v>0</v>
      </c>
      <c r="D36" s="47"/>
      <c r="E36" s="53"/>
    </row>
    <row r="37" spans="1:5" x14ac:dyDescent="0.2">
      <c r="A37" s="253">
        <v>4160</v>
      </c>
      <c r="B37" s="247" t="s">
        <v>405</v>
      </c>
      <c r="C37" s="340">
        <f>+C38+C39+C40+C41+C42+C43+C44+C45</f>
        <v>6882856.2000000002</v>
      </c>
      <c r="D37" s="249"/>
      <c r="E37" s="252"/>
    </row>
    <row r="38" spans="1:5" x14ac:dyDescent="0.2">
      <c r="A38" s="54">
        <v>4161</v>
      </c>
      <c r="B38" s="47" t="s">
        <v>404</v>
      </c>
      <c r="C38" s="270">
        <v>0</v>
      </c>
      <c r="D38" s="47"/>
      <c r="E38" s="53"/>
    </row>
    <row r="39" spans="1:5" x14ac:dyDescent="0.2">
      <c r="A39" s="54">
        <v>4162</v>
      </c>
      <c r="B39" s="47" t="s">
        <v>403</v>
      </c>
      <c r="C39" s="270">
        <v>0</v>
      </c>
      <c r="D39" s="47"/>
      <c r="E39" s="53"/>
    </row>
    <row r="40" spans="1:5" x14ac:dyDescent="0.2">
      <c r="A40" s="54">
        <v>4163</v>
      </c>
      <c r="B40" s="47" t="s">
        <v>402</v>
      </c>
      <c r="C40" s="270">
        <v>0</v>
      </c>
      <c r="D40" s="47"/>
      <c r="E40" s="53"/>
    </row>
    <row r="41" spans="1:5" x14ac:dyDescent="0.2">
      <c r="A41" s="54">
        <v>4164</v>
      </c>
      <c r="B41" s="47" t="s">
        <v>401</v>
      </c>
      <c r="C41" s="270">
        <v>0</v>
      </c>
      <c r="D41" s="47"/>
      <c r="E41" s="53"/>
    </row>
    <row r="42" spans="1:5" x14ac:dyDescent="0.2">
      <c r="A42" s="54">
        <v>4165</v>
      </c>
      <c r="B42" s="47" t="s">
        <v>400</v>
      </c>
      <c r="C42" s="270">
        <v>0</v>
      </c>
      <c r="D42" s="47"/>
      <c r="E42" s="53"/>
    </row>
    <row r="43" spans="1:5" ht="22.5" x14ac:dyDescent="0.2">
      <c r="A43" s="54">
        <v>4166</v>
      </c>
      <c r="B43" s="55" t="s">
        <v>399</v>
      </c>
      <c r="C43" s="270">
        <v>0</v>
      </c>
      <c r="D43" s="47"/>
      <c r="E43" s="53"/>
    </row>
    <row r="44" spans="1:5" x14ac:dyDescent="0.2">
      <c r="A44" s="54">
        <v>4168</v>
      </c>
      <c r="B44" s="47" t="s">
        <v>398</v>
      </c>
      <c r="C44" s="270">
        <v>0</v>
      </c>
      <c r="D44" s="47"/>
      <c r="E44" s="53"/>
    </row>
    <row r="45" spans="1:5" x14ac:dyDescent="0.2">
      <c r="A45" s="54">
        <v>4169</v>
      </c>
      <c r="B45" s="47" t="s">
        <v>397</v>
      </c>
      <c r="C45" s="270">
        <v>6882856.2000000002</v>
      </c>
      <c r="D45" s="47"/>
      <c r="E45" s="53"/>
    </row>
    <row r="46" spans="1:5" x14ac:dyDescent="0.2">
      <c r="A46" s="251">
        <v>4170</v>
      </c>
      <c r="B46" s="243" t="s">
        <v>396</v>
      </c>
      <c r="C46" s="297">
        <v>0</v>
      </c>
      <c r="D46" s="47"/>
      <c r="E46" s="53"/>
    </row>
    <row r="47" spans="1:5" x14ac:dyDescent="0.2">
      <c r="A47" s="54">
        <v>4171</v>
      </c>
      <c r="B47" s="47" t="s">
        <v>395</v>
      </c>
      <c r="C47" s="270">
        <v>0</v>
      </c>
      <c r="D47" s="47"/>
      <c r="E47" s="53"/>
    </row>
    <row r="48" spans="1:5" x14ac:dyDescent="0.2">
      <c r="A48" s="54">
        <v>4172</v>
      </c>
      <c r="B48" s="47" t="s">
        <v>394</v>
      </c>
      <c r="C48" s="270">
        <v>0</v>
      </c>
      <c r="D48" s="47"/>
      <c r="E48" s="53"/>
    </row>
    <row r="49" spans="1:5" ht="22.5" x14ac:dyDescent="0.2">
      <c r="A49" s="54">
        <v>4173</v>
      </c>
      <c r="B49" s="55" t="s">
        <v>393</v>
      </c>
      <c r="C49" s="270">
        <v>0</v>
      </c>
      <c r="D49" s="47"/>
      <c r="E49" s="53"/>
    </row>
    <row r="50" spans="1:5" ht="22.5" x14ac:dyDescent="0.2">
      <c r="A50" s="54">
        <v>4174</v>
      </c>
      <c r="B50" s="55" t="s">
        <v>392</v>
      </c>
      <c r="C50" s="270">
        <v>0</v>
      </c>
      <c r="D50" s="47"/>
      <c r="E50" s="53"/>
    </row>
    <row r="51" spans="1:5" ht="22.5" x14ac:dyDescent="0.2">
      <c r="A51" s="54">
        <v>4175</v>
      </c>
      <c r="B51" s="55" t="s">
        <v>391</v>
      </c>
      <c r="C51" s="270">
        <v>0</v>
      </c>
      <c r="D51" s="47"/>
      <c r="E51" s="53"/>
    </row>
    <row r="52" spans="1:5" ht="22.5" x14ac:dyDescent="0.2">
      <c r="A52" s="54">
        <v>4176</v>
      </c>
      <c r="B52" s="55" t="s">
        <v>390</v>
      </c>
      <c r="C52" s="270">
        <v>0</v>
      </c>
      <c r="D52" s="47"/>
      <c r="E52" s="53"/>
    </row>
    <row r="53" spans="1:5" ht="22.5" x14ac:dyDescent="0.2">
      <c r="A53" s="54">
        <v>4177</v>
      </c>
      <c r="B53" s="55" t="s">
        <v>389</v>
      </c>
      <c r="C53" s="270">
        <v>0</v>
      </c>
      <c r="D53" s="47"/>
      <c r="E53" s="53"/>
    </row>
    <row r="54" spans="1:5" ht="22.5" x14ac:dyDescent="0.2">
      <c r="A54" s="54">
        <v>4178</v>
      </c>
      <c r="B54" s="55" t="s">
        <v>388</v>
      </c>
      <c r="C54" s="270">
        <v>0</v>
      </c>
      <c r="D54" s="47"/>
      <c r="E54" s="53"/>
    </row>
    <row r="55" spans="1:5" x14ac:dyDescent="0.2">
      <c r="A55" s="54"/>
      <c r="B55" s="55"/>
      <c r="C55" s="49"/>
      <c r="D55" s="47"/>
      <c r="E55" s="53"/>
    </row>
    <row r="56" spans="1:5" x14ac:dyDescent="0.2">
      <c r="A56" s="52" t="s">
        <v>387</v>
      </c>
      <c r="B56" s="52"/>
      <c r="C56" s="52"/>
      <c r="D56" s="52"/>
      <c r="E56" s="52"/>
    </row>
    <row r="57" spans="1:5" x14ac:dyDescent="0.2">
      <c r="A57" s="51" t="s">
        <v>101</v>
      </c>
      <c r="B57" s="51" t="s">
        <v>102</v>
      </c>
      <c r="C57" s="51" t="s">
        <v>103</v>
      </c>
      <c r="D57" s="51" t="s">
        <v>386</v>
      </c>
      <c r="E57" s="51"/>
    </row>
    <row r="58" spans="1:5" ht="33.75" x14ac:dyDescent="0.2">
      <c r="A58" s="54">
        <v>4200</v>
      </c>
      <c r="B58" s="55" t="s">
        <v>385</v>
      </c>
      <c r="C58" s="148">
        <v>0</v>
      </c>
      <c r="D58" s="47"/>
      <c r="E58" s="53"/>
    </row>
    <row r="59" spans="1:5" ht="22.5" x14ac:dyDescent="0.2">
      <c r="A59" s="54">
        <v>4210</v>
      </c>
      <c r="B59" s="55" t="s">
        <v>384</v>
      </c>
      <c r="C59" s="148">
        <v>0</v>
      </c>
      <c r="D59" s="47"/>
      <c r="E59" s="53"/>
    </row>
    <row r="60" spans="1:5" x14ac:dyDescent="0.2">
      <c r="A60" s="54">
        <v>4211</v>
      </c>
      <c r="B60" s="47" t="s">
        <v>294</v>
      </c>
      <c r="C60" s="148">
        <v>0</v>
      </c>
      <c r="D60" s="47"/>
      <c r="E60" s="53"/>
    </row>
    <row r="61" spans="1:5" x14ac:dyDescent="0.2">
      <c r="A61" s="54">
        <v>4212</v>
      </c>
      <c r="B61" s="47" t="s">
        <v>291</v>
      </c>
      <c r="C61" s="148">
        <v>0</v>
      </c>
      <c r="D61" s="47"/>
      <c r="E61" s="53"/>
    </row>
    <row r="62" spans="1:5" x14ac:dyDescent="0.2">
      <c r="A62" s="54">
        <v>4213</v>
      </c>
      <c r="B62" s="47" t="s">
        <v>288</v>
      </c>
      <c r="C62" s="148">
        <v>0</v>
      </c>
      <c r="D62" s="47"/>
      <c r="E62" s="53"/>
    </row>
    <row r="63" spans="1:5" x14ac:dyDescent="0.2">
      <c r="A63" s="54">
        <v>4214</v>
      </c>
      <c r="B63" s="47" t="s">
        <v>383</v>
      </c>
      <c r="C63" s="148">
        <v>0</v>
      </c>
      <c r="D63" s="47"/>
      <c r="E63" s="53"/>
    </row>
    <row r="64" spans="1:5" x14ac:dyDescent="0.2">
      <c r="A64" s="54">
        <v>4215</v>
      </c>
      <c r="B64" s="47" t="s">
        <v>382</v>
      </c>
      <c r="C64" s="148">
        <v>0</v>
      </c>
      <c r="D64" s="47"/>
      <c r="E64" s="53"/>
    </row>
    <row r="65" spans="1:5" x14ac:dyDescent="0.2">
      <c r="A65" s="54">
        <v>4220</v>
      </c>
      <c r="B65" s="47" t="s">
        <v>381</v>
      </c>
      <c r="C65" s="148">
        <v>0</v>
      </c>
      <c r="D65" s="47"/>
      <c r="E65" s="53"/>
    </row>
    <row r="66" spans="1:5" x14ac:dyDescent="0.2">
      <c r="A66" s="54">
        <v>4221</v>
      </c>
      <c r="B66" s="47" t="s">
        <v>380</v>
      </c>
      <c r="C66" s="148">
        <v>0</v>
      </c>
      <c r="D66" s="47"/>
      <c r="E66" s="53"/>
    </row>
    <row r="67" spans="1:5" x14ac:dyDescent="0.2">
      <c r="A67" s="54">
        <v>4223</v>
      </c>
      <c r="B67" s="47" t="s">
        <v>321</v>
      </c>
      <c r="C67" s="148">
        <v>0</v>
      </c>
      <c r="D67" s="47"/>
      <c r="E67" s="53"/>
    </row>
    <row r="68" spans="1:5" x14ac:dyDescent="0.2">
      <c r="A68" s="54">
        <v>4225</v>
      </c>
      <c r="B68" s="47" t="s">
        <v>313</v>
      </c>
      <c r="C68" s="148">
        <v>0</v>
      </c>
      <c r="D68" s="47"/>
      <c r="E68" s="53"/>
    </row>
    <row r="69" spans="1:5" x14ac:dyDescent="0.2">
      <c r="A69" s="54">
        <v>4227</v>
      </c>
      <c r="B69" s="47" t="s">
        <v>379</v>
      </c>
      <c r="C69" s="148">
        <v>0</v>
      </c>
      <c r="D69" s="47"/>
      <c r="E69" s="53"/>
    </row>
    <row r="70" spans="1:5" x14ac:dyDescent="0.2">
      <c r="A70" s="53"/>
      <c r="B70" s="53"/>
      <c r="C70" s="53"/>
      <c r="D70" s="53"/>
      <c r="E70" s="53"/>
    </row>
    <row r="71" spans="1:5" x14ac:dyDescent="0.2">
      <c r="A71" s="52" t="s">
        <v>378</v>
      </c>
      <c r="B71" s="52"/>
      <c r="C71" s="52"/>
      <c r="D71" s="52"/>
      <c r="E71" s="52"/>
    </row>
    <row r="72" spans="1:5" x14ac:dyDescent="0.2">
      <c r="A72" s="51" t="s">
        <v>101</v>
      </c>
      <c r="B72" s="51" t="s">
        <v>102</v>
      </c>
      <c r="C72" s="51" t="s">
        <v>103</v>
      </c>
      <c r="D72" s="51" t="s">
        <v>215</v>
      </c>
      <c r="E72" s="51" t="s">
        <v>118</v>
      </c>
    </row>
    <row r="73" spans="1:5" x14ac:dyDescent="0.2">
      <c r="A73" s="248">
        <v>4300</v>
      </c>
      <c r="B73" s="247" t="s">
        <v>377</v>
      </c>
      <c r="C73" s="340">
        <f>+C74+C82+C88+C90+C92</f>
        <v>92425.86</v>
      </c>
      <c r="D73" s="249"/>
      <c r="E73" s="249"/>
    </row>
    <row r="74" spans="1:5" x14ac:dyDescent="0.2">
      <c r="A74" s="248">
        <v>4310</v>
      </c>
      <c r="B74" s="247" t="s">
        <v>376</v>
      </c>
      <c r="C74" s="340">
        <f>+C75+C78</f>
        <v>1325.8600000000001</v>
      </c>
      <c r="D74" s="249"/>
      <c r="E74" s="249"/>
    </row>
    <row r="75" spans="1:5" s="238" customFormat="1" x14ac:dyDescent="0.2">
      <c r="A75" s="248">
        <v>4311</v>
      </c>
      <c r="B75" s="247" t="s">
        <v>375</v>
      </c>
      <c r="C75" s="340">
        <f>+C76</f>
        <v>1251.18</v>
      </c>
      <c r="D75" s="247"/>
      <c r="E75" s="247"/>
    </row>
    <row r="76" spans="1:5" x14ac:dyDescent="0.2">
      <c r="A76" s="50" t="s">
        <v>1909</v>
      </c>
      <c r="B76" s="47" t="s">
        <v>1905</v>
      </c>
      <c r="C76" s="270">
        <f>+C77</f>
        <v>1251.18</v>
      </c>
      <c r="D76" s="47"/>
      <c r="E76" s="47"/>
    </row>
    <row r="77" spans="1:5" x14ac:dyDescent="0.2">
      <c r="A77" s="50" t="s">
        <v>1908</v>
      </c>
      <c r="B77" s="47" t="s">
        <v>1907</v>
      </c>
      <c r="C77" s="270">
        <v>1251.18</v>
      </c>
      <c r="D77" s="47"/>
      <c r="E77" s="47"/>
    </row>
    <row r="78" spans="1:5" s="238" customFormat="1" x14ac:dyDescent="0.2">
      <c r="A78" s="248">
        <v>4319</v>
      </c>
      <c r="B78" s="247" t="s">
        <v>374</v>
      </c>
      <c r="C78" s="340">
        <f>+C79</f>
        <v>74.680000000000007</v>
      </c>
      <c r="D78" s="247"/>
      <c r="E78" s="247"/>
    </row>
    <row r="79" spans="1:5" x14ac:dyDescent="0.2">
      <c r="A79" s="250" t="s">
        <v>1906</v>
      </c>
      <c r="B79" s="249" t="s">
        <v>1905</v>
      </c>
      <c r="C79" s="341">
        <f>+C80</f>
        <v>74.680000000000007</v>
      </c>
      <c r="D79" s="249"/>
      <c r="E79" s="249"/>
    </row>
    <row r="80" spans="1:5" x14ac:dyDescent="0.2">
      <c r="A80" s="50" t="s">
        <v>1904</v>
      </c>
      <c r="B80" s="47" t="s">
        <v>1903</v>
      </c>
      <c r="C80" s="270">
        <f>+C81</f>
        <v>74.680000000000007</v>
      </c>
      <c r="D80" s="47"/>
      <c r="E80" s="47"/>
    </row>
    <row r="81" spans="1:5" x14ac:dyDescent="0.2">
      <c r="A81" s="50" t="s">
        <v>1902</v>
      </c>
      <c r="B81" s="47" t="s">
        <v>36</v>
      </c>
      <c r="C81" s="270">
        <v>74.680000000000007</v>
      </c>
      <c r="D81" s="47"/>
      <c r="E81" s="47"/>
    </row>
    <row r="82" spans="1:5" x14ac:dyDescent="0.2">
      <c r="A82" s="50">
        <v>4320</v>
      </c>
      <c r="B82" s="47" t="s">
        <v>373</v>
      </c>
      <c r="C82" s="270">
        <v>0</v>
      </c>
      <c r="D82" s="47"/>
      <c r="E82" s="47"/>
    </row>
    <row r="83" spans="1:5" x14ac:dyDescent="0.2">
      <c r="A83" s="50">
        <v>4321</v>
      </c>
      <c r="B83" s="47" t="s">
        <v>372</v>
      </c>
      <c r="C83" s="270">
        <v>0</v>
      </c>
      <c r="D83" s="47"/>
      <c r="E83" s="47"/>
    </row>
    <row r="84" spans="1:5" x14ac:dyDescent="0.2">
      <c r="A84" s="50">
        <v>4322</v>
      </c>
      <c r="B84" s="47" t="s">
        <v>371</v>
      </c>
      <c r="C84" s="270">
        <v>0</v>
      </c>
      <c r="D84" s="47"/>
      <c r="E84" s="47"/>
    </row>
    <row r="85" spans="1:5" x14ac:dyDescent="0.2">
      <c r="A85" s="50">
        <v>4323</v>
      </c>
      <c r="B85" s="47" t="s">
        <v>370</v>
      </c>
      <c r="C85" s="270">
        <v>0</v>
      </c>
      <c r="D85" s="47"/>
      <c r="E85" s="47"/>
    </row>
    <row r="86" spans="1:5" x14ac:dyDescent="0.2">
      <c r="A86" s="50">
        <v>4324</v>
      </c>
      <c r="B86" s="47" t="s">
        <v>369</v>
      </c>
      <c r="C86" s="270">
        <v>0</v>
      </c>
      <c r="D86" s="47"/>
      <c r="E86" s="47"/>
    </row>
    <row r="87" spans="1:5" x14ac:dyDescent="0.2">
      <c r="A87" s="50">
        <v>4325</v>
      </c>
      <c r="B87" s="47" t="s">
        <v>368</v>
      </c>
      <c r="C87" s="270">
        <v>0</v>
      </c>
      <c r="D87" s="47"/>
      <c r="E87" s="47"/>
    </row>
    <row r="88" spans="1:5" x14ac:dyDescent="0.2">
      <c r="A88" s="50">
        <v>4330</v>
      </c>
      <c r="B88" s="47" t="s">
        <v>367</v>
      </c>
      <c r="C88" s="270">
        <v>0</v>
      </c>
      <c r="D88" s="47"/>
      <c r="E88" s="47"/>
    </row>
    <row r="89" spans="1:5" x14ac:dyDescent="0.2">
      <c r="A89" s="50">
        <v>4331</v>
      </c>
      <c r="B89" s="47" t="s">
        <v>367</v>
      </c>
      <c r="C89" s="270">
        <v>0</v>
      </c>
      <c r="D89" s="47"/>
      <c r="E89" s="47"/>
    </row>
    <row r="90" spans="1:5" x14ac:dyDescent="0.2">
      <c r="A90" s="50">
        <v>4340</v>
      </c>
      <c r="B90" s="47" t="s">
        <v>366</v>
      </c>
      <c r="C90" s="270">
        <v>0</v>
      </c>
      <c r="D90" s="47"/>
      <c r="E90" s="47"/>
    </row>
    <row r="91" spans="1:5" x14ac:dyDescent="0.2">
      <c r="A91" s="50">
        <v>4341</v>
      </c>
      <c r="B91" s="47" t="s">
        <v>366</v>
      </c>
      <c r="C91" s="270">
        <v>0</v>
      </c>
      <c r="D91" s="47"/>
      <c r="E91" s="47"/>
    </row>
    <row r="92" spans="1:5" x14ac:dyDescent="0.2">
      <c r="A92" s="248">
        <v>4390</v>
      </c>
      <c r="B92" s="247" t="s">
        <v>360</v>
      </c>
      <c r="C92" s="340">
        <f>+C93</f>
        <v>91100</v>
      </c>
      <c r="D92" s="247"/>
      <c r="E92" s="247"/>
    </row>
    <row r="93" spans="1:5" x14ac:dyDescent="0.2">
      <c r="A93" s="50" t="s">
        <v>1901</v>
      </c>
      <c r="B93" s="47" t="s">
        <v>1900</v>
      </c>
      <c r="C93" s="270">
        <v>91100</v>
      </c>
      <c r="D93" s="47"/>
      <c r="E93" s="47"/>
    </row>
    <row r="94" spans="1:5" x14ac:dyDescent="0.2">
      <c r="A94" s="50">
        <v>4392</v>
      </c>
      <c r="B94" s="47" t="s">
        <v>365</v>
      </c>
      <c r="C94" s="270">
        <v>0</v>
      </c>
      <c r="D94" s="47"/>
      <c r="E94" s="47"/>
    </row>
    <row r="95" spans="1:5" x14ac:dyDescent="0.2">
      <c r="A95" s="50">
        <v>4393</v>
      </c>
      <c r="B95" s="47" t="s">
        <v>364</v>
      </c>
      <c r="C95" s="270">
        <v>0</v>
      </c>
      <c r="D95" s="47"/>
      <c r="E95" s="47"/>
    </row>
    <row r="96" spans="1:5" x14ac:dyDescent="0.2">
      <c r="A96" s="50">
        <v>4394</v>
      </c>
      <c r="B96" s="47" t="s">
        <v>363</v>
      </c>
      <c r="C96" s="270">
        <v>0</v>
      </c>
      <c r="D96" s="47"/>
      <c r="E96" s="47"/>
    </row>
    <row r="97" spans="1:5" x14ac:dyDescent="0.2">
      <c r="A97" s="50">
        <v>4395</v>
      </c>
      <c r="B97" s="47" t="s">
        <v>244</v>
      </c>
      <c r="C97" s="270">
        <v>0</v>
      </c>
      <c r="D97" s="47"/>
      <c r="E97" s="47"/>
    </row>
    <row r="98" spans="1:5" x14ac:dyDescent="0.2">
      <c r="A98" s="50">
        <v>4396</v>
      </c>
      <c r="B98" s="47" t="s">
        <v>362</v>
      </c>
      <c r="C98" s="270">
        <v>0</v>
      </c>
      <c r="D98" s="47"/>
      <c r="E98" s="47"/>
    </row>
    <row r="99" spans="1:5" x14ac:dyDescent="0.2">
      <c r="A99" s="50">
        <v>4397</v>
      </c>
      <c r="B99" s="47" t="s">
        <v>361</v>
      </c>
      <c r="C99" s="270">
        <v>0</v>
      </c>
      <c r="D99" s="47"/>
      <c r="E99" s="47"/>
    </row>
    <row r="100" spans="1:5" x14ac:dyDescent="0.2">
      <c r="A100" s="50">
        <v>4399</v>
      </c>
      <c r="B100" s="47" t="s">
        <v>360</v>
      </c>
      <c r="C100" s="270">
        <v>0</v>
      </c>
      <c r="D100" s="47"/>
      <c r="E100" s="47"/>
    </row>
    <row r="101" spans="1:5" x14ac:dyDescent="0.2">
      <c r="A101" s="53"/>
      <c r="B101" s="53"/>
      <c r="C101" s="53"/>
      <c r="D101" s="53"/>
      <c r="E101" s="53"/>
    </row>
    <row r="102" spans="1:5" x14ac:dyDescent="0.2">
      <c r="A102" s="52" t="s">
        <v>359</v>
      </c>
      <c r="B102" s="52"/>
      <c r="C102" s="52"/>
      <c r="D102" s="52"/>
      <c r="E102" s="52"/>
    </row>
    <row r="103" spans="1:5" x14ac:dyDescent="0.2">
      <c r="A103" s="51" t="s">
        <v>101</v>
      </c>
      <c r="B103" s="51" t="s">
        <v>102</v>
      </c>
      <c r="C103" s="51" t="s">
        <v>103</v>
      </c>
      <c r="D103" s="51" t="s">
        <v>358</v>
      </c>
      <c r="E103" s="51" t="s">
        <v>118</v>
      </c>
    </row>
    <row r="104" spans="1:5" x14ac:dyDescent="0.2">
      <c r="A104" s="248">
        <v>5000</v>
      </c>
      <c r="B104" s="247" t="s">
        <v>357</v>
      </c>
      <c r="C104" s="340">
        <f>+C105+C133+C166+C176+C191+C220</f>
        <v>10014340.049999999</v>
      </c>
      <c r="D104" s="246">
        <f>+D105+D133+D166+D176+D191+D220</f>
        <v>0.99999999999999989</v>
      </c>
      <c r="E104" s="249"/>
    </row>
    <row r="105" spans="1:5" x14ac:dyDescent="0.2">
      <c r="A105" s="248">
        <v>5100</v>
      </c>
      <c r="B105" s="247" t="s">
        <v>356</v>
      </c>
      <c r="C105" s="340">
        <f>+C106+C113+C123</f>
        <v>9014630.4799999986</v>
      </c>
      <c r="D105" s="246">
        <f>+D106+D113+D123</f>
        <v>0.90017219656925862</v>
      </c>
      <c r="E105" s="249"/>
    </row>
    <row r="106" spans="1:5" x14ac:dyDescent="0.2">
      <c r="A106" s="244">
        <v>5110</v>
      </c>
      <c r="B106" s="243" t="s">
        <v>355</v>
      </c>
      <c r="C106" s="297">
        <v>0</v>
      </c>
      <c r="D106" s="242">
        <f t="shared" ref="D106:D112" si="0">+C106/7136428.86</f>
        <v>0</v>
      </c>
      <c r="E106" s="47"/>
    </row>
    <row r="107" spans="1:5" x14ac:dyDescent="0.2">
      <c r="A107" s="50">
        <v>5111</v>
      </c>
      <c r="B107" s="47" t="s">
        <v>354</v>
      </c>
      <c r="C107" s="270">
        <v>0</v>
      </c>
      <c r="D107" s="242">
        <f t="shared" si="0"/>
        <v>0</v>
      </c>
      <c r="E107" s="47"/>
    </row>
    <row r="108" spans="1:5" x14ac:dyDescent="0.2">
      <c r="A108" s="50">
        <v>5112</v>
      </c>
      <c r="B108" s="47" t="s">
        <v>353</v>
      </c>
      <c r="C108" s="270">
        <v>0</v>
      </c>
      <c r="D108" s="242">
        <f t="shared" si="0"/>
        <v>0</v>
      </c>
      <c r="E108" s="47"/>
    </row>
    <row r="109" spans="1:5" x14ac:dyDescent="0.2">
      <c r="A109" s="50">
        <v>5113</v>
      </c>
      <c r="B109" s="47" t="s">
        <v>352</v>
      </c>
      <c r="C109" s="270">
        <v>0</v>
      </c>
      <c r="D109" s="242">
        <f t="shared" si="0"/>
        <v>0</v>
      </c>
      <c r="E109" s="47"/>
    </row>
    <row r="110" spans="1:5" x14ac:dyDescent="0.2">
      <c r="A110" s="50">
        <v>5114</v>
      </c>
      <c r="B110" s="47" t="s">
        <v>351</v>
      </c>
      <c r="C110" s="270">
        <v>0</v>
      </c>
      <c r="D110" s="242">
        <f t="shared" si="0"/>
        <v>0</v>
      </c>
      <c r="E110" s="47"/>
    </row>
    <row r="111" spans="1:5" x14ac:dyDescent="0.2">
      <c r="A111" s="50">
        <v>5115</v>
      </c>
      <c r="B111" s="47" t="s">
        <v>350</v>
      </c>
      <c r="C111" s="270">
        <v>0</v>
      </c>
      <c r="D111" s="242">
        <f t="shared" si="0"/>
        <v>0</v>
      </c>
      <c r="E111" s="47"/>
    </row>
    <row r="112" spans="1:5" x14ac:dyDescent="0.2">
      <c r="A112" s="50">
        <v>5116</v>
      </c>
      <c r="B112" s="47" t="s">
        <v>349</v>
      </c>
      <c r="C112" s="270">
        <v>0</v>
      </c>
      <c r="D112" s="242">
        <f t="shared" si="0"/>
        <v>0</v>
      </c>
      <c r="E112" s="47"/>
    </row>
    <row r="113" spans="1:5" x14ac:dyDescent="0.2">
      <c r="A113" s="248">
        <v>5120</v>
      </c>
      <c r="B113" s="247" t="s">
        <v>348</v>
      </c>
      <c r="C113" s="340">
        <f>SUM(C114:C122)</f>
        <v>3993423.3899999997</v>
      </c>
      <c r="D113" s="246">
        <f>SUM(D114:D122)</f>
        <v>0.39877050010899112</v>
      </c>
      <c r="E113" s="249"/>
    </row>
    <row r="114" spans="1:5" x14ac:dyDescent="0.2">
      <c r="A114" s="50">
        <v>5121</v>
      </c>
      <c r="B114" s="47" t="s">
        <v>347</v>
      </c>
      <c r="C114" s="270">
        <v>112305.9</v>
      </c>
      <c r="D114" s="242">
        <f t="shared" ref="D114:D122" si="1">+C114/10014340.05</f>
        <v>1.1214508338969375E-2</v>
      </c>
      <c r="E114" s="47"/>
    </row>
    <row r="115" spans="1:5" x14ac:dyDescent="0.2">
      <c r="A115" s="50">
        <v>5122</v>
      </c>
      <c r="B115" s="47" t="s">
        <v>346</v>
      </c>
      <c r="C115" s="270">
        <v>1867669.38</v>
      </c>
      <c r="D115" s="242">
        <f t="shared" si="1"/>
        <v>0.18649949678910691</v>
      </c>
      <c r="E115" s="47"/>
    </row>
    <row r="116" spans="1:5" x14ac:dyDescent="0.2">
      <c r="A116" s="50">
        <v>5123</v>
      </c>
      <c r="B116" s="47" t="s">
        <v>345</v>
      </c>
      <c r="C116" s="270">
        <v>0</v>
      </c>
      <c r="D116" s="242">
        <f t="shared" si="1"/>
        <v>0</v>
      </c>
      <c r="E116" s="47"/>
    </row>
    <row r="117" spans="1:5" x14ac:dyDescent="0.2">
      <c r="A117" s="50">
        <v>5124</v>
      </c>
      <c r="B117" s="47" t="s">
        <v>344</v>
      </c>
      <c r="C117" s="270">
        <v>257840.73</v>
      </c>
      <c r="D117" s="242">
        <f t="shared" si="1"/>
        <v>2.5747151456076228E-2</v>
      </c>
      <c r="E117" s="47"/>
    </row>
    <row r="118" spans="1:5" x14ac:dyDescent="0.2">
      <c r="A118" s="50">
        <v>5125</v>
      </c>
      <c r="B118" s="47" t="s">
        <v>343</v>
      </c>
      <c r="C118" s="270">
        <v>178799.25</v>
      </c>
      <c r="D118" s="242">
        <f t="shared" si="1"/>
        <v>1.785432181324819E-2</v>
      </c>
      <c r="E118" s="47"/>
    </row>
    <row r="119" spans="1:5" x14ac:dyDescent="0.2">
      <c r="A119" s="50">
        <v>5126</v>
      </c>
      <c r="B119" s="47" t="s">
        <v>342</v>
      </c>
      <c r="C119" s="270">
        <v>380047.05</v>
      </c>
      <c r="D119" s="242">
        <f t="shared" si="1"/>
        <v>3.7950284102845094E-2</v>
      </c>
      <c r="E119" s="47"/>
    </row>
    <row r="120" spans="1:5" x14ac:dyDescent="0.2">
      <c r="A120" s="50">
        <v>5127</v>
      </c>
      <c r="B120" s="47" t="s">
        <v>341</v>
      </c>
      <c r="C120" s="270">
        <v>871815.84</v>
      </c>
      <c r="D120" s="242">
        <f t="shared" si="1"/>
        <v>8.7056744193542729E-2</v>
      </c>
      <c r="E120" s="47"/>
    </row>
    <row r="121" spans="1:5" x14ac:dyDescent="0.2">
      <c r="A121" s="50">
        <v>5128</v>
      </c>
      <c r="B121" s="47" t="s">
        <v>340</v>
      </c>
      <c r="C121" s="270">
        <v>300006.03000000003</v>
      </c>
      <c r="D121" s="242">
        <f t="shared" si="1"/>
        <v>2.9957643589304719E-2</v>
      </c>
      <c r="E121" s="47"/>
    </row>
    <row r="122" spans="1:5" x14ac:dyDescent="0.2">
      <c r="A122" s="50">
        <v>5129</v>
      </c>
      <c r="B122" s="47" t="s">
        <v>339</v>
      </c>
      <c r="C122" s="270">
        <v>24939.21</v>
      </c>
      <c r="D122" s="242">
        <f t="shared" si="1"/>
        <v>2.4903498258979132E-3</v>
      </c>
      <c r="E122" s="47"/>
    </row>
    <row r="123" spans="1:5" x14ac:dyDescent="0.2">
      <c r="A123" s="248">
        <v>5130</v>
      </c>
      <c r="B123" s="247" t="s">
        <v>338</v>
      </c>
      <c r="C123" s="340">
        <f>SUM(C124:C132)</f>
        <v>5021207.0899999989</v>
      </c>
      <c r="D123" s="246">
        <f>SUM(D124:D132)</f>
        <v>0.50140169646026744</v>
      </c>
      <c r="E123" s="249"/>
    </row>
    <row r="124" spans="1:5" x14ac:dyDescent="0.2">
      <c r="A124" s="50">
        <v>5131</v>
      </c>
      <c r="B124" s="47" t="s">
        <v>337</v>
      </c>
      <c r="C124" s="270">
        <v>575805.32999999996</v>
      </c>
      <c r="D124" s="242">
        <f t="shared" ref="D124:D132" si="2">+C124/10014340.05</f>
        <v>5.74980804651226E-2</v>
      </c>
      <c r="E124" s="47"/>
    </row>
    <row r="125" spans="1:5" x14ac:dyDescent="0.2">
      <c r="A125" s="50">
        <v>5132</v>
      </c>
      <c r="B125" s="47" t="s">
        <v>336</v>
      </c>
      <c r="C125" s="270">
        <v>84832.6</v>
      </c>
      <c r="D125" s="242">
        <f t="shared" si="2"/>
        <v>8.4711123824879504E-3</v>
      </c>
      <c r="E125" s="47"/>
    </row>
    <row r="126" spans="1:5" x14ac:dyDescent="0.2">
      <c r="A126" s="50">
        <v>5133</v>
      </c>
      <c r="B126" s="47" t="s">
        <v>335</v>
      </c>
      <c r="C126" s="270">
        <v>2783995.91</v>
      </c>
      <c r="D126" s="242">
        <f t="shared" si="2"/>
        <v>0.27800093626738787</v>
      </c>
      <c r="E126" s="47"/>
    </row>
    <row r="127" spans="1:5" x14ac:dyDescent="0.2">
      <c r="A127" s="50">
        <v>5134</v>
      </c>
      <c r="B127" s="47" t="s">
        <v>334</v>
      </c>
      <c r="C127" s="270">
        <v>132932.60999999999</v>
      </c>
      <c r="D127" s="242">
        <f t="shared" si="2"/>
        <v>1.3274225693983696E-2</v>
      </c>
      <c r="E127" s="47"/>
    </row>
    <row r="128" spans="1:5" x14ac:dyDescent="0.2">
      <c r="A128" s="50">
        <v>5135</v>
      </c>
      <c r="B128" s="47" t="s">
        <v>333</v>
      </c>
      <c r="C128" s="270">
        <v>984930.52</v>
      </c>
      <c r="D128" s="242">
        <f t="shared" si="2"/>
        <v>9.8352014719132685E-2</v>
      </c>
      <c r="E128" s="47"/>
    </row>
    <row r="129" spans="1:5" x14ac:dyDescent="0.2">
      <c r="A129" s="50">
        <v>5136</v>
      </c>
      <c r="B129" s="47" t="s">
        <v>332</v>
      </c>
      <c r="C129" s="270">
        <v>0</v>
      </c>
      <c r="D129" s="242">
        <f t="shared" si="2"/>
        <v>0</v>
      </c>
      <c r="E129" s="47"/>
    </row>
    <row r="130" spans="1:5" x14ac:dyDescent="0.2">
      <c r="A130" s="50">
        <v>5137</v>
      </c>
      <c r="B130" s="47" t="s">
        <v>331</v>
      </c>
      <c r="C130" s="270">
        <v>109338.26</v>
      </c>
      <c r="D130" s="242">
        <f t="shared" si="2"/>
        <v>1.0918169290646365E-2</v>
      </c>
      <c r="E130" s="47"/>
    </row>
    <row r="131" spans="1:5" x14ac:dyDescent="0.2">
      <c r="A131" s="50">
        <v>5138</v>
      </c>
      <c r="B131" s="47" t="s">
        <v>330</v>
      </c>
      <c r="C131" s="270">
        <v>67175.350000000006</v>
      </c>
      <c r="D131" s="242">
        <f t="shared" si="2"/>
        <v>6.707915815181451E-3</v>
      </c>
      <c r="E131" s="47"/>
    </row>
    <row r="132" spans="1:5" x14ac:dyDescent="0.2">
      <c r="A132" s="50">
        <v>5139</v>
      </c>
      <c r="B132" s="47" t="s">
        <v>329</v>
      </c>
      <c r="C132" s="270">
        <v>282196.51</v>
      </c>
      <c r="D132" s="242">
        <f t="shared" si="2"/>
        <v>2.8179241826324839E-2</v>
      </c>
      <c r="E132" s="47"/>
    </row>
    <row r="133" spans="1:5" x14ac:dyDescent="0.2">
      <c r="A133" s="244">
        <v>5200</v>
      </c>
      <c r="B133" s="243" t="s">
        <v>328</v>
      </c>
      <c r="C133" s="297">
        <v>0</v>
      </c>
      <c r="D133" s="48">
        <f t="shared" ref="D133:D164" si="3">+C133/1167812.43</f>
        <v>0</v>
      </c>
      <c r="E133" s="47"/>
    </row>
    <row r="134" spans="1:5" x14ac:dyDescent="0.2">
      <c r="A134" s="244">
        <v>5210</v>
      </c>
      <c r="B134" s="243" t="s">
        <v>327</v>
      </c>
      <c r="C134" s="297">
        <v>0</v>
      </c>
      <c r="D134" s="48">
        <f t="shared" si="3"/>
        <v>0</v>
      </c>
      <c r="E134" s="47"/>
    </row>
    <row r="135" spans="1:5" x14ac:dyDescent="0.2">
      <c r="A135" s="50">
        <v>5211</v>
      </c>
      <c r="B135" s="47" t="s">
        <v>326</v>
      </c>
      <c r="C135" s="270">
        <v>0</v>
      </c>
      <c r="D135" s="48">
        <f t="shared" si="3"/>
        <v>0</v>
      </c>
      <c r="E135" s="47"/>
    </row>
    <row r="136" spans="1:5" x14ac:dyDescent="0.2">
      <c r="A136" s="50">
        <v>5212</v>
      </c>
      <c r="B136" s="47" t="s">
        <v>325</v>
      </c>
      <c r="C136" s="270">
        <v>0</v>
      </c>
      <c r="D136" s="48">
        <f t="shared" si="3"/>
        <v>0</v>
      </c>
      <c r="E136" s="47"/>
    </row>
    <row r="137" spans="1:5" x14ac:dyDescent="0.2">
      <c r="A137" s="244">
        <v>5220</v>
      </c>
      <c r="B137" s="243" t="s">
        <v>324</v>
      </c>
      <c r="C137" s="297">
        <v>0</v>
      </c>
      <c r="D137" s="48">
        <f t="shared" si="3"/>
        <v>0</v>
      </c>
      <c r="E137" s="47"/>
    </row>
    <row r="138" spans="1:5" x14ac:dyDescent="0.2">
      <c r="A138" s="50">
        <v>5221</v>
      </c>
      <c r="B138" s="47" t="s">
        <v>323</v>
      </c>
      <c r="C138" s="270">
        <v>0</v>
      </c>
      <c r="D138" s="48">
        <f t="shared" si="3"/>
        <v>0</v>
      </c>
      <c r="E138" s="47"/>
    </row>
    <row r="139" spans="1:5" x14ac:dyDescent="0.2">
      <c r="A139" s="50">
        <v>5222</v>
      </c>
      <c r="B139" s="47" t="s">
        <v>322</v>
      </c>
      <c r="C139" s="270">
        <v>0</v>
      </c>
      <c r="D139" s="48">
        <f t="shared" si="3"/>
        <v>0</v>
      </c>
      <c r="E139" s="47"/>
    </row>
    <row r="140" spans="1:5" x14ac:dyDescent="0.2">
      <c r="A140" s="244">
        <v>5230</v>
      </c>
      <c r="B140" s="243" t="s">
        <v>321</v>
      </c>
      <c r="C140" s="297">
        <v>0</v>
      </c>
      <c r="D140" s="48">
        <f t="shared" si="3"/>
        <v>0</v>
      </c>
      <c r="E140" s="47"/>
    </row>
    <row r="141" spans="1:5" x14ac:dyDescent="0.2">
      <c r="A141" s="50">
        <v>5231</v>
      </c>
      <c r="B141" s="47" t="s">
        <v>320</v>
      </c>
      <c r="C141" s="270">
        <v>0</v>
      </c>
      <c r="D141" s="48">
        <f t="shared" si="3"/>
        <v>0</v>
      </c>
      <c r="E141" s="47"/>
    </row>
    <row r="142" spans="1:5" x14ac:dyDescent="0.2">
      <c r="A142" s="50">
        <v>5232</v>
      </c>
      <c r="B142" s="47" t="s">
        <v>319</v>
      </c>
      <c r="C142" s="270">
        <v>0</v>
      </c>
      <c r="D142" s="48">
        <f t="shared" si="3"/>
        <v>0</v>
      </c>
      <c r="E142" s="47"/>
    </row>
    <row r="143" spans="1:5" x14ac:dyDescent="0.2">
      <c r="A143" s="244">
        <v>5240</v>
      </c>
      <c r="B143" s="243" t="s">
        <v>318</v>
      </c>
      <c r="C143" s="297">
        <v>0</v>
      </c>
      <c r="D143" s="48">
        <f t="shared" si="3"/>
        <v>0</v>
      </c>
      <c r="E143" s="47"/>
    </row>
    <row r="144" spans="1:5" x14ac:dyDescent="0.2">
      <c r="A144" s="50">
        <v>5241</v>
      </c>
      <c r="B144" s="47" t="s">
        <v>317</v>
      </c>
      <c r="C144" s="270">
        <v>0</v>
      </c>
      <c r="D144" s="48">
        <f t="shared" si="3"/>
        <v>0</v>
      </c>
      <c r="E144" s="47"/>
    </row>
    <row r="145" spans="1:5" x14ac:dyDescent="0.2">
      <c r="A145" s="50">
        <v>5242</v>
      </c>
      <c r="B145" s="47" t="s">
        <v>316</v>
      </c>
      <c r="C145" s="270">
        <v>0</v>
      </c>
      <c r="D145" s="48">
        <f t="shared" si="3"/>
        <v>0</v>
      </c>
      <c r="E145" s="47"/>
    </row>
    <row r="146" spans="1:5" x14ac:dyDescent="0.2">
      <c r="A146" s="50">
        <v>5243</v>
      </c>
      <c r="B146" s="47" t="s">
        <v>315</v>
      </c>
      <c r="C146" s="270">
        <v>0</v>
      </c>
      <c r="D146" s="48">
        <f t="shared" si="3"/>
        <v>0</v>
      </c>
      <c r="E146" s="47"/>
    </row>
    <row r="147" spans="1:5" x14ac:dyDescent="0.2">
      <c r="A147" s="50">
        <v>5244</v>
      </c>
      <c r="B147" s="47" t="s">
        <v>314</v>
      </c>
      <c r="C147" s="270">
        <v>0</v>
      </c>
      <c r="D147" s="48">
        <f t="shared" si="3"/>
        <v>0</v>
      </c>
      <c r="E147" s="47"/>
    </row>
    <row r="148" spans="1:5" x14ac:dyDescent="0.2">
      <c r="A148" s="244">
        <v>5250</v>
      </c>
      <c r="B148" s="243" t="s">
        <v>313</v>
      </c>
      <c r="C148" s="297">
        <v>0</v>
      </c>
      <c r="D148" s="48">
        <f t="shared" si="3"/>
        <v>0</v>
      </c>
      <c r="E148" s="47"/>
    </row>
    <row r="149" spans="1:5" x14ac:dyDescent="0.2">
      <c r="A149" s="50">
        <v>5251</v>
      </c>
      <c r="B149" s="47" t="s">
        <v>312</v>
      </c>
      <c r="C149" s="270">
        <v>0</v>
      </c>
      <c r="D149" s="48">
        <f t="shared" si="3"/>
        <v>0</v>
      </c>
      <c r="E149" s="47"/>
    </row>
    <row r="150" spans="1:5" x14ac:dyDescent="0.2">
      <c r="A150" s="50">
        <v>5252</v>
      </c>
      <c r="B150" s="47" t="s">
        <v>311</v>
      </c>
      <c r="C150" s="270">
        <v>0</v>
      </c>
      <c r="D150" s="48">
        <f t="shared" si="3"/>
        <v>0</v>
      </c>
      <c r="E150" s="47"/>
    </row>
    <row r="151" spans="1:5" x14ac:dyDescent="0.2">
      <c r="A151" s="50">
        <v>5259</v>
      </c>
      <c r="B151" s="47" t="s">
        <v>310</v>
      </c>
      <c r="C151" s="270">
        <v>0</v>
      </c>
      <c r="D151" s="48">
        <f t="shared" si="3"/>
        <v>0</v>
      </c>
      <c r="E151" s="47"/>
    </row>
    <row r="152" spans="1:5" x14ac:dyDescent="0.2">
      <c r="A152" s="244">
        <v>5260</v>
      </c>
      <c r="B152" s="243" t="s">
        <v>309</v>
      </c>
      <c r="C152" s="297">
        <v>0</v>
      </c>
      <c r="D152" s="48">
        <f t="shared" si="3"/>
        <v>0</v>
      </c>
      <c r="E152" s="47"/>
    </row>
    <row r="153" spans="1:5" x14ac:dyDescent="0.2">
      <c r="A153" s="50">
        <v>5261</v>
      </c>
      <c r="B153" s="47" t="s">
        <v>308</v>
      </c>
      <c r="C153" s="270">
        <v>0</v>
      </c>
      <c r="D153" s="48">
        <f t="shared" si="3"/>
        <v>0</v>
      </c>
      <c r="E153" s="47"/>
    </row>
    <row r="154" spans="1:5" x14ac:dyDescent="0.2">
      <c r="A154" s="50">
        <v>5262</v>
      </c>
      <c r="B154" s="47" t="s">
        <v>307</v>
      </c>
      <c r="C154" s="270">
        <v>0</v>
      </c>
      <c r="D154" s="48">
        <f t="shared" si="3"/>
        <v>0</v>
      </c>
      <c r="E154" s="47"/>
    </row>
    <row r="155" spans="1:5" x14ac:dyDescent="0.2">
      <c r="A155" s="244">
        <v>5270</v>
      </c>
      <c r="B155" s="243" t="s">
        <v>306</v>
      </c>
      <c r="C155" s="297">
        <v>0</v>
      </c>
      <c r="D155" s="48">
        <f t="shared" si="3"/>
        <v>0</v>
      </c>
      <c r="E155" s="47"/>
    </row>
    <row r="156" spans="1:5" x14ac:dyDescent="0.2">
      <c r="A156" s="50">
        <v>5271</v>
      </c>
      <c r="B156" s="47" t="s">
        <v>305</v>
      </c>
      <c r="C156" s="270">
        <v>0</v>
      </c>
      <c r="D156" s="48">
        <f t="shared" si="3"/>
        <v>0</v>
      </c>
      <c r="E156" s="47"/>
    </row>
    <row r="157" spans="1:5" x14ac:dyDescent="0.2">
      <c r="A157" s="244">
        <v>5280</v>
      </c>
      <c r="B157" s="243" t="s">
        <v>304</v>
      </c>
      <c r="C157" s="297">
        <v>0</v>
      </c>
      <c r="D157" s="48">
        <f t="shared" si="3"/>
        <v>0</v>
      </c>
      <c r="E157" s="47"/>
    </row>
    <row r="158" spans="1:5" x14ac:dyDescent="0.2">
      <c r="A158" s="50">
        <v>5281</v>
      </c>
      <c r="B158" s="47" t="s">
        <v>303</v>
      </c>
      <c r="C158" s="270">
        <v>0</v>
      </c>
      <c r="D158" s="48">
        <f t="shared" si="3"/>
        <v>0</v>
      </c>
      <c r="E158" s="47"/>
    </row>
    <row r="159" spans="1:5" x14ac:dyDescent="0.2">
      <c r="A159" s="50">
        <v>5282</v>
      </c>
      <c r="B159" s="47" t="s">
        <v>302</v>
      </c>
      <c r="C159" s="270">
        <v>0</v>
      </c>
      <c r="D159" s="48">
        <f t="shared" si="3"/>
        <v>0</v>
      </c>
      <c r="E159" s="47"/>
    </row>
    <row r="160" spans="1:5" x14ac:dyDescent="0.2">
      <c r="A160" s="50">
        <v>5283</v>
      </c>
      <c r="B160" s="47" t="s">
        <v>301</v>
      </c>
      <c r="C160" s="270">
        <v>0</v>
      </c>
      <c r="D160" s="48">
        <f t="shared" si="3"/>
        <v>0</v>
      </c>
      <c r="E160" s="47"/>
    </row>
    <row r="161" spans="1:5" x14ac:dyDescent="0.2">
      <c r="A161" s="50">
        <v>5284</v>
      </c>
      <c r="B161" s="47" t="s">
        <v>300</v>
      </c>
      <c r="C161" s="270">
        <v>0</v>
      </c>
      <c r="D161" s="48">
        <f t="shared" si="3"/>
        <v>0</v>
      </c>
      <c r="E161" s="47"/>
    </row>
    <row r="162" spans="1:5" x14ac:dyDescent="0.2">
      <c r="A162" s="50">
        <v>5285</v>
      </c>
      <c r="B162" s="47" t="s">
        <v>299</v>
      </c>
      <c r="C162" s="270">
        <v>0</v>
      </c>
      <c r="D162" s="48">
        <f t="shared" si="3"/>
        <v>0</v>
      </c>
      <c r="E162" s="47"/>
    </row>
    <row r="163" spans="1:5" x14ac:dyDescent="0.2">
      <c r="A163" s="244">
        <v>5290</v>
      </c>
      <c r="B163" s="243" t="s">
        <v>298</v>
      </c>
      <c r="C163" s="297">
        <v>0</v>
      </c>
      <c r="D163" s="48">
        <f t="shared" si="3"/>
        <v>0</v>
      </c>
      <c r="E163" s="47"/>
    </row>
    <row r="164" spans="1:5" x14ac:dyDescent="0.2">
      <c r="A164" s="50">
        <v>5291</v>
      </c>
      <c r="B164" s="47" t="s">
        <v>297</v>
      </c>
      <c r="C164" s="270">
        <v>0</v>
      </c>
      <c r="D164" s="48">
        <f t="shared" si="3"/>
        <v>0</v>
      </c>
      <c r="E164" s="47"/>
    </row>
    <row r="165" spans="1:5" x14ac:dyDescent="0.2">
      <c r="A165" s="50">
        <v>5292</v>
      </c>
      <c r="B165" s="47" t="s">
        <v>296</v>
      </c>
      <c r="C165" s="270">
        <v>0</v>
      </c>
      <c r="D165" s="48">
        <f t="shared" ref="D165:D190" si="4">+C165/1167812.43</f>
        <v>0</v>
      </c>
      <c r="E165" s="47"/>
    </row>
    <row r="166" spans="1:5" x14ac:dyDescent="0.2">
      <c r="A166" s="244">
        <v>5300</v>
      </c>
      <c r="B166" s="243" t="s">
        <v>295</v>
      </c>
      <c r="C166" s="297">
        <v>0</v>
      </c>
      <c r="D166" s="48">
        <f t="shared" si="4"/>
        <v>0</v>
      </c>
      <c r="E166" s="47"/>
    </row>
    <row r="167" spans="1:5" x14ac:dyDescent="0.2">
      <c r="A167" s="244">
        <v>5310</v>
      </c>
      <c r="B167" s="243" t="s">
        <v>294</v>
      </c>
      <c r="C167" s="297">
        <v>0</v>
      </c>
      <c r="D167" s="48">
        <f t="shared" si="4"/>
        <v>0</v>
      </c>
      <c r="E167" s="47"/>
    </row>
    <row r="168" spans="1:5" x14ac:dyDescent="0.2">
      <c r="A168" s="50">
        <v>5311</v>
      </c>
      <c r="B168" s="47" t="s">
        <v>293</v>
      </c>
      <c r="C168" s="270">
        <v>0</v>
      </c>
      <c r="D168" s="48">
        <f t="shared" si="4"/>
        <v>0</v>
      </c>
      <c r="E168" s="47"/>
    </row>
    <row r="169" spans="1:5" x14ac:dyDescent="0.2">
      <c r="A169" s="50">
        <v>5312</v>
      </c>
      <c r="B169" s="47" t="s">
        <v>292</v>
      </c>
      <c r="C169" s="270">
        <v>0</v>
      </c>
      <c r="D169" s="48">
        <f t="shared" si="4"/>
        <v>0</v>
      </c>
      <c r="E169" s="47"/>
    </row>
    <row r="170" spans="1:5" x14ac:dyDescent="0.2">
      <c r="A170" s="244">
        <v>5320</v>
      </c>
      <c r="B170" s="243" t="s">
        <v>291</v>
      </c>
      <c r="C170" s="297">
        <v>0</v>
      </c>
      <c r="D170" s="48">
        <f t="shared" si="4"/>
        <v>0</v>
      </c>
      <c r="E170" s="47"/>
    </row>
    <row r="171" spans="1:5" x14ac:dyDescent="0.2">
      <c r="A171" s="50">
        <v>5321</v>
      </c>
      <c r="B171" s="47" t="s">
        <v>290</v>
      </c>
      <c r="C171" s="270">
        <v>0</v>
      </c>
      <c r="D171" s="48">
        <f t="shared" si="4"/>
        <v>0</v>
      </c>
      <c r="E171" s="47"/>
    </row>
    <row r="172" spans="1:5" x14ac:dyDescent="0.2">
      <c r="A172" s="50">
        <v>5322</v>
      </c>
      <c r="B172" s="47" t="s">
        <v>289</v>
      </c>
      <c r="C172" s="270">
        <v>0</v>
      </c>
      <c r="D172" s="48">
        <f t="shared" si="4"/>
        <v>0</v>
      </c>
      <c r="E172" s="47"/>
    </row>
    <row r="173" spans="1:5" x14ac:dyDescent="0.2">
      <c r="A173" s="244">
        <v>5330</v>
      </c>
      <c r="B173" s="243" t="s">
        <v>288</v>
      </c>
      <c r="C173" s="297">
        <v>0</v>
      </c>
      <c r="D173" s="48">
        <f t="shared" si="4"/>
        <v>0</v>
      </c>
      <c r="E173" s="47"/>
    </row>
    <row r="174" spans="1:5" x14ac:dyDescent="0.2">
      <c r="A174" s="50">
        <v>5331</v>
      </c>
      <c r="B174" s="47" t="s">
        <v>287</v>
      </c>
      <c r="C174" s="270">
        <v>0</v>
      </c>
      <c r="D174" s="48">
        <f t="shared" si="4"/>
        <v>0</v>
      </c>
      <c r="E174" s="47"/>
    </row>
    <row r="175" spans="1:5" x14ac:dyDescent="0.2">
      <c r="A175" s="50">
        <v>5332</v>
      </c>
      <c r="B175" s="47" t="s">
        <v>286</v>
      </c>
      <c r="C175" s="270">
        <v>0</v>
      </c>
      <c r="D175" s="48">
        <f t="shared" si="4"/>
        <v>0</v>
      </c>
      <c r="E175" s="47"/>
    </row>
    <row r="176" spans="1:5" x14ac:dyDescent="0.2">
      <c r="A176" s="244">
        <v>5400</v>
      </c>
      <c r="B176" s="243" t="s">
        <v>285</v>
      </c>
      <c r="C176" s="297">
        <v>0</v>
      </c>
      <c r="D176" s="48">
        <f t="shared" si="4"/>
        <v>0</v>
      </c>
      <c r="E176" s="47"/>
    </row>
    <row r="177" spans="1:5" x14ac:dyDescent="0.2">
      <c r="A177" s="244">
        <v>5410</v>
      </c>
      <c r="B177" s="243" t="s">
        <v>284</v>
      </c>
      <c r="C177" s="297">
        <v>0</v>
      </c>
      <c r="D177" s="48">
        <f t="shared" si="4"/>
        <v>0</v>
      </c>
      <c r="E177" s="47"/>
    </row>
    <row r="178" spans="1:5" x14ac:dyDescent="0.2">
      <c r="A178" s="50">
        <v>5411</v>
      </c>
      <c r="B178" s="47" t="s">
        <v>283</v>
      </c>
      <c r="C178" s="270">
        <v>0</v>
      </c>
      <c r="D178" s="48">
        <f t="shared" si="4"/>
        <v>0</v>
      </c>
      <c r="E178" s="47"/>
    </row>
    <row r="179" spans="1:5" x14ac:dyDescent="0.2">
      <c r="A179" s="50">
        <v>5412</v>
      </c>
      <c r="B179" s="47" t="s">
        <v>282</v>
      </c>
      <c r="C179" s="270">
        <v>0</v>
      </c>
      <c r="D179" s="48">
        <f t="shared" si="4"/>
        <v>0</v>
      </c>
      <c r="E179" s="47"/>
    </row>
    <row r="180" spans="1:5" x14ac:dyDescent="0.2">
      <c r="A180" s="244">
        <v>5420</v>
      </c>
      <c r="B180" s="243" t="s">
        <v>281</v>
      </c>
      <c r="C180" s="297">
        <v>0</v>
      </c>
      <c r="D180" s="48">
        <f t="shared" si="4"/>
        <v>0</v>
      </c>
      <c r="E180" s="47"/>
    </row>
    <row r="181" spans="1:5" x14ac:dyDescent="0.2">
      <c r="A181" s="50">
        <v>5421</v>
      </c>
      <c r="B181" s="47" t="s">
        <v>280</v>
      </c>
      <c r="C181" s="270">
        <v>0</v>
      </c>
      <c r="D181" s="48">
        <f t="shared" si="4"/>
        <v>0</v>
      </c>
      <c r="E181" s="47"/>
    </row>
    <row r="182" spans="1:5" x14ac:dyDescent="0.2">
      <c r="A182" s="50">
        <v>5422</v>
      </c>
      <c r="B182" s="47" t="s">
        <v>279</v>
      </c>
      <c r="C182" s="270">
        <v>0</v>
      </c>
      <c r="D182" s="48">
        <f t="shared" si="4"/>
        <v>0</v>
      </c>
      <c r="E182" s="47"/>
    </row>
    <row r="183" spans="1:5" x14ac:dyDescent="0.2">
      <c r="A183" s="244">
        <v>5430</v>
      </c>
      <c r="B183" s="243" t="s">
        <v>278</v>
      </c>
      <c r="C183" s="297">
        <v>0</v>
      </c>
      <c r="D183" s="48">
        <f t="shared" si="4"/>
        <v>0</v>
      </c>
      <c r="E183" s="47"/>
    </row>
    <row r="184" spans="1:5" x14ac:dyDescent="0.2">
      <c r="A184" s="50">
        <v>5431</v>
      </c>
      <c r="B184" s="47" t="s">
        <v>277</v>
      </c>
      <c r="C184" s="270">
        <v>0</v>
      </c>
      <c r="D184" s="48">
        <f t="shared" si="4"/>
        <v>0</v>
      </c>
      <c r="E184" s="47"/>
    </row>
    <row r="185" spans="1:5" x14ac:dyDescent="0.2">
      <c r="A185" s="50">
        <v>5432</v>
      </c>
      <c r="B185" s="47" t="s">
        <v>276</v>
      </c>
      <c r="C185" s="270">
        <v>0</v>
      </c>
      <c r="D185" s="48">
        <f t="shared" si="4"/>
        <v>0</v>
      </c>
      <c r="E185" s="47"/>
    </row>
    <row r="186" spans="1:5" x14ac:dyDescent="0.2">
      <c r="A186" s="244">
        <v>5440</v>
      </c>
      <c r="B186" s="243" t="s">
        <v>275</v>
      </c>
      <c r="C186" s="297">
        <v>0</v>
      </c>
      <c r="D186" s="48">
        <f t="shared" si="4"/>
        <v>0</v>
      </c>
      <c r="E186" s="47"/>
    </row>
    <row r="187" spans="1:5" x14ac:dyDescent="0.2">
      <c r="A187" s="50">
        <v>5441</v>
      </c>
      <c r="B187" s="47" t="s">
        <v>275</v>
      </c>
      <c r="C187" s="270">
        <v>0</v>
      </c>
      <c r="D187" s="48">
        <f t="shared" si="4"/>
        <v>0</v>
      </c>
      <c r="E187" s="47"/>
    </row>
    <row r="188" spans="1:5" x14ac:dyDescent="0.2">
      <c r="A188" s="244">
        <v>5450</v>
      </c>
      <c r="B188" s="243" t="s">
        <v>274</v>
      </c>
      <c r="C188" s="297">
        <v>0</v>
      </c>
      <c r="D188" s="48">
        <f t="shared" si="4"/>
        <v>0</v>
      </c>
      <c r="E188" s="47"/>
    </row>
    <row r="189" spans="1:5" x14ac:dyDescent="0.2">
      <c r="A189" s="50">
        <v>5451</v>
      </c>
      <c r="B189" s="47" t="s">
        <v>273</v>
      </c>
      <c r="C189" s="270">
        <v>0</v>
      </c>
      <c r="D189" s="48">
        <f t="shared" si="4"/>
        <v>0</v>
      </c>
      <c r="E189" s="47"/>
    </row>
    <row r="190" spans="1:5" x14ac:dyDescent="0.2">
      <c r="A190" s="50">
        <v>5452</v>
      </c>
      <c r="B190" s="47" t="s">
        <v>272</v>
      </c>
      <c r="C190" s="270">
        <v>0</v>
      </c>
      <c r="D190" s="48">
        <f t="shared" si="4"/>
        <v>0</v>
      </c>
      <c r="E190" s="47"/>
    </row>
    <row r="191" spans="1:5" x14ac:dyDescent="0.2">
      <c r="A191" s="248">
        <v>5500</v>
      </c>
      <c r="B191" s="247" t="s">
        <v>271</v>
      </c>
      <c r="C191" s="340">
        <f>+C192+C201+C204+C210</f>
        <v>999709.57</v>
      </c>
      <c r="D191" s="246">
        <f>+D192+D201+D204+D210</f>
        <v>9.9827803430741296E-2</v>
      </c>
      <c r="E191" s="47"/>
    </row>
    <row r="192" spans="1:5" x14ac:dyDescent="0.2">
      <c r="A192" s="248">
        <v>5510</v>
      </c>
      <c r="B192" s="247" t="s">
        <v>270</v>
      </c>
      <c r="C192" s="340">
        <f>SUM(C193:C200)</f>
        <v>999709.57</v>
      </c>
      <c r="D192" s="246">
        <f>SUM(D193:D200)</f>
        <v>9.9827803430741296E-2</v>
      </c>
      <c r="E192" s="49"/>
    </row>
    <row r="193" spans="1:5" x14ac:dyDescent="0.2">
      <c r="A193" s="50">
        <v>5511</v>
      </c>
      <c r="B193" s="47" t="s">
        <v>269</v>
      </c>
      <c r="C193" s="270">
        <v>0</v>
      </c>
      <c r="D193" s="245">
        <f>+C193/1167812.43</f>
        <v>0</v>
      </c>
      <c r="E193" s="47"/>
    </row>
    <row r="194" spans="1:5" x14ac:dyDescent="0.2">
      <c r="A194" s="50">
        <v>5512</v>
      </c>
      <c r="B194" s="47" t="s">
        <v>268</v>
      </c>
      <c r="C194" s="270">
        <v>0</v>
      </c>
      <c r="D194" s="242">
        <f>+C194/1167812.43</f>
        <v>0</v>
      </c>
      <c r="E194" s="47"/>
    </row>
    <row r="195" spans="1:5" x14ac:dyDescent="0.2">
      <c r="A195" s="50">
        <v>5513</v>
      </c>
      <c r="B195" s="47" t="s">
        <v>267</v>
      </c>
      <c r="C195" s="270">
        <v>0</v>
      </c>
      <c r="D195" s="242">
        <f>+C195/1167812.43</f>
        <v>0</v>
      </c>
      <c r="E195" s="47"/>
    </row>
    <row r="196" spans="1:5" x14ac:dyDescent="0.2">
      <c r="A196" s="50">
        <v>5514</v>
      </c>
      <c r="B196" s="47" t="s">
        <v>266</v>
      </c>
      <c r="C196" s="270">
        <v>0</v>
      </c>
      <c r="D196" s="242">
        <f>+C196/1167812.43</f>
        <v>0</v>
      </c>
      <c r="E196" s="47"/>
    </row>
    <row r="197" spans="1:5" x14ac:dyDescent="0.2">
      <c r="A197" s="50">
        <v>5515</v>
      </c>
      <c r="B197" s="47" t="s">
        <v>265</v>
      </c>
      <c r="C197" s="270">
        <v>926876.23</v>
      </c>
      <c r="D197" s="242">
        <f>+C197/10014340.05</f>
        <v>9.2554898812328618E-2</v>
      </c>
      <c r="E197" s="47"/>
    </row>
    <row r="198" spans="1:5" x14ac:dyDescent="0.2">
      <c r="A198" s="50">
        <v>5516</v>
      </c>
      <c r="B198" s="47" t="s">
        <v>264</v>
      </c>
      <c r="C198" s="270">
        <v>2250</v>
      </c>
      <c r="D198" s="242">
        <f>+C198/10014340.05</f>
        <v>2.2467781089578637E-4</v>
      </c>
      <c r="E198" s="47"/>
    </row>
    <row r="199" spans="1:5" x14ac:dyDescent="0.2">
      <c r="A199" s="50">
        <v>5517</v>
      </c>
      <c r="B199" s="47" t="s">
        <v>263</v>
      </c>
      <c r="C199" s="270">
        <v>70583.34</v>
      </c>
      <c r="D199" s="242">
        <f>+C199/10014340.05</f>
        <v>7.0482268075168861E-3</v>
      </c>
      <c r="E199" s="47"/>
    </row>
    <row r="200" spans="1:5" x14ac:dyDescent="0.2">
      <c r="A200" s="50">
        <v>5518</v>
      </c>
      <c r="B200" s="47" t="s">
        <v>262</v>
      </c>
      <c r="C200" s="270">
        <v>0</v>
      </c>
      <c r="D200" s="242">
        <f t="shared" ref="D200:D222" si="5">+C200/1167812.43</f>
        <v>0</v>
      </c>
      <c r="E200" s="47"/>
    </row>
    <row r="201" spans="1:5" x14ac:dyDescent="0.2">
      <c r="A201" s="244">
        <v>5520</v>
      </c>
      <c r="B201" s="243" t="s">
        <v>261</v>
      </c>
      <c r="C201" s="297">
        <v>0</v>
      </c>
      <c r="D201" s="242">
        <f t="shared" si="5"/>
        <v>0</v>
      </c>
      <c r="E201" s="47"/>
    </row>
    <row r="202" spans="1:5" x14ac:dyDescent="0.2">
      <c r="A202" s="50">
        <v>5521</v>
      </c>
      <c r="B202" s="47" t="s">
        <v>260</v>
      </c>
      <c r="C202" s="270">
        <v>0</v>
      </c>
      <c r="D202" s="242">
        <f t="shared" si="5"/>
        <v>0</v>
      </c>
      <c r="E202" s="47"/>
    </row>
    <row r="203" spans="1:5" x14ac:dyDescent="0.2">
      <c r="A203" s="50">
        <v>5522</v>
      </c>
      <c r="B203" s="47" t="s">
        <v>259</v>
      </c>
      <c r="C203" s="270">
        <v>0</v>
      </c>
      <c r="D203" s="242">
        <f t="shared" si="5"/>
        <v>0</v>
      </c>
      <c r="E203" s="47"/>
    </row>
    <row r="204" spans="1:5" x14ac:dyDescent="0.2">
      <c r="A204" s="244">
        <v>5530</v>
      </c>
      <c r="B204" s="243" t="s">
        <v>258</v>
      </c>
      <c r="C204" s="297">
        <v>0</v>
      </c>
      <c r="D204" s="242">
        <f t="shared" si="5"/>
        <v>0</v>
      </c>
      <c r="E204" s="47"/>
    </row>
    <row r="205" spans="1:5" x14ac:dyDescent="0.2">
      <c r="A205" s="50">
        <v>5531</v>
      </c>
      <c r="B205" s="47" t="s">
        <v>257</v>
      </c>
      <c r="C205" s="270">
        <v>0</v>
      </c>
      <c r="D205" s="242">
        <f t="shared" si="5"/>
        <v>0</v>
      </c>
      <c r="E205" s="47"/>
    </row>
    <row r="206" spans="1:5" x14ac:dyDescent="0.2">
      <c r="A206" s="50">
        <v>5532</v>
      </c>
      <c r="B206" s="47" t="s">
        <v>256</v>
      </c>
      <c r="C206" s="270">
        <v>0</v>
      </c>
      <c r="D206" s="242">
        <f t="shared" si="5"/>
        <v>0</v>
      </c>
      <c r="E206" s="47"/>
    </row>
    <row r="207" spans="1:5" x14ac:dyDescent="0.2">
      <c r="A207" s="50">
        <v>5533</v>
      </c>
      <c r="B207" s="47" t="s">
        <v>255</v>
      </c>
      <c r="C207" s="270">
        <v>0</v>
      </c>
      <c r="D207" s="242">
        <f t="shared" si="5"/>
        <v>0</v>
      </c>
      <c r="E207" s="47"/>
    </row>
    <row r="208" spans="1:5" x14ac:dyDescent="0.2">
      <c r="A208" s="50">
        <v>5534</v>
      </c>
      <c r="B208" s="47" t="s">
        <v>254</v>
      </c>
      <c r="C208" s="270">
        <v>0</v>
      </c>
      <c r="D208" s="242">
        <f t="shared" si="5"/>
        <v>0</v>
      </c>
      <c r="E208" s="47"/>
    </row>
    <row r="209" spans="1:5" x14ac:dyDescent="0.2">
      <c r="A209" s="50">
        <v>5535</v>
      </c>
      <c r="B209" s="47" t="s">
        <v>253</v>
      </c>
      <c r="C209" s="270">
        <v>0</v>
      </c>
      <c r="D209" s="242">
        <f t="shared" si="5"/>
        <v>0</v>
      </c>
      <c r="E209" s="47"/>
    </row>
    <row r="210" spans="1:5" x14ac:dyDescent="0.2">
      <c r="A210" s="50">
        <v>5590</v>
      </c>
      <c r="B210" s="47" t="s">
        <v>250</v>
      </c>
      <c r="C210" s="270">
        <v>0</v>
      </c>
      <c r="D210" s="242">
        <f t="shared" si="5"/>
        <v>0</v>
      </c>
      <c r="E210" s="47"/>
    </row>
    <row r="211" spans="1:5" x14ac:dyDescent="0.2">
      <c r="A211" s="50">
        <v>5591</v>
      </c>
      <c r="B211" s="47" t="s">
        <v>249</v>
      </c>
      <c r="C211" s="270">
        <v>0</v>
      </c>
      <c r="D211" s="242">
        <f t="shared" si="5"/>
        <v>0</v>
      </c>
      <c r="E211" s="47"/>
    </row>
    <row r="212" spans="1:5" x14ac:dyDescent="0.2">
      <c r="A212" s="50">
        <v>5592</v>
      </c>
      <c r="B212" s="47" t="s">
        <v>248</v>
      </c>
      <c r="C212" s="270">
        <v>0</v>
      </c>
      <c r="D212" s="242">
        <f t="shared" si="5"/>
        <v>0</v>
      </c>
      <c r="E212" s="47"/>
    </row>
    <row r="213" spans="1:5" x14ac:dyDescent="0.2">
      <c r="A213" s="50">
        <v>5593</v>
      </c>
      <c r="B213" s="47" t="s">
        <v>247</v>
      </c>
      <c r="C213" s="270">
        <v>0</v>
      </c>
      <c r="D213" s="242">
        <f t="shared" si="5"/>
        <v>0</v>
      </c>
      <c r="E213" s="47"/>
    </row>
    <row r="214" spans="1:5" x14ac:dyDescent="0.2">
      <c r="A214" s="50">
        <v>5594</v>
      </c>
      <c r="B214" s="47" t="s">
        <v>246</v>
      </c>
      <c r="C214" s="270">
        <v>0</v>
      </c>
      <c r="D214" s="242">
        <f t="shared" si="5"/>
        <v>0</v>
      </c>
      <c r="E214" s="47"/>
    </row>
    <row r="215" spans="1:5" x14ac:dyDescent="0.2">
      <c r="A215" s="50">
        <v>5595</v>
      </c>
      <c r="B215" s="47" t="s">
        <v>245</v>
      </c>
      <c r="C215" s="270">
        <v>0</v>
      </c>
      <c r="D215" s="242">
        <f t="shared" si="5"/>
        <v>0</v>
      </c>
      <c r="E215" s="47"/>
    </row>
    <row r="216" spans="1:5" x14ac:dyDescent="0.2">
      <c r="A216" s="50">
        <v>5596</v>
      </c>
      <c r="B216" s="47" t="s">
        <v>244</v>
      </c>
      <c r="C216" s="270">
        <v>0</v>
      </c>
      <c r="D216" s="242">
        <f t="shared" si="5"/>
        <v>0</v>
      </c>
      <c r="E216" s="47"/>
    </row>
    <row r="217" spans="1:5" x14ac:dyDescent="0.2">
      <c r="A217" s="50">
        <v>5597</v>
      </c>
      <c r="B217" s="47" t="s">
        <v>243</v>
      </c>
      <c r="C217" s="270">
        <v>0</v>
      </c>
      <c r="D217" s="242">
        <f t="shared" si="5"/>
        <v>0</v>
      </c>
      <c r="E217" s="47"/>
    </row>
    <row r="218" spans="1:5" x14ac:dyDescent="0.2">
      <c r="A218" s="50">
        <v>5598</v>
      </c>
      <c r="B218" s="47" t="s">
        <v>242</v>
      </c>
      <c r="C218" s="270">
        <v>0</v>
      </c>
      <c r="D218" s="242">
        <f t="shared" si="5"/>
        <v>0</v>
      </c>
      <c r="E218" s="47"/>
    </row>
    <row r="219" spans="1:5" x14ac:dyDescent="0.2">
      <c r="A219" s="50">
        <v>5599</v>
      </c>
      <c r="B219" s="47" t="s">
        <v>241</v>
      </c>
      <c r="C219" s="270">
        <v>0</v>
      </c>
      <c r="D219" s="242">
        <f t="shared" si="5"/>
        <v>0</v>
      </c>
      <c r="E219" s="47"/>
    </row>
    <row r="220" spans="1:5" x14ac:dyDescent="0.2">
      <c r="A220" s="244">
        <v>5600</v>
      </c>
      <c r="B220" s="243" t="s">
        <v>240</v>
      </c>
      <c r="C220" s="297">
        <v>0</v>
      </c>
      <c r="D220" s="242">
        <f t="shared" si="5"/>
        <v>0</v>
      </c>
      <c r="E220" s="47"/>
    </row>
    <row r="221" spans="1:5" x14ac:dyDescent="0.2">
      <c r="A221" s="244">
        <v>5610</v>
      </c>
      <c r="B221" s="243" t="s">
        <v>239</v>
      </c>
      <c r="C221" s="297">
        <v>0</v>
      </c>
      <c r="D221" s="242">
        <f t="shared" si="5"/>
        <v>0</v>
      </c>
      <c r="E221" s="47"/>
    </row>
    <row r="222" spans="1:5" x14ac:dyDescent="0.2">
      <c r="A222" s="50">
        <v>5611</v>
      </c>
      <c r="B222" s="47" t="s">
        <v>238</v>
      </c>
      <c r="C222" s="270">
        <v>0</v>
      </c>
      <c r="D222" s="242">
        <f t="shared" si="5"/>
        <v>0</v>
      </c>
      <c r="E222" s="47"/>
    </row>
    <row r="224" spans="1:5" x14ac:dyDescent="0.2">
      <c r="B224" s="231" t="s">
        <v>237</v>
      </c>
      <c r="C224" s="108"/>
      <c r="D224" s="108"/>
      <c r="E224" s="108"/>
    </row>
    <row r="225" spans="2:5" x14ac:dyDescent="0.2">
      <c r="B225" s="14"/>
      <c r="C225" s="108"/>
      <c r="D225" s="108"/>
      <c r="E225" s="108"/>
    </row>
    <row r="226" spans="2:5" x14ac:dyDescent="0.2">
      <c r="B226" s="109"/>
      <c r="C226" s="108"/>
      <c r="D226" s="108"/>
      <c r="E226" s="108"/>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scale="61" fitToHeight="0" orientation="portrait" horizontalDpi="4294967293"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4"/>
  <sheetViews>
    <sheetView showGridLines="0" view="pageBreakPreview" zoomScaleNormal="100" zoomScaleSheetLayoutView="100" workbookViewId="0">
      <selection sqref="A1:C1"/>
    </sheetView>
  </sheetViews>
  <sheetFormatPr baseColWidth="10" defaultColWidth="9.140625" defaultRowHeight="11.25" x14ac:dyDescent="0.2"/>
  <cols>
    <col min="1" max="1" width="20.42578125" style="129" customWidth="1"/>
    <col min="2" max="2" width="48.140625" style="129" customWidth="1"/>
    <col min="3" max="3" width="22.85546875" style="129" customWidth="1"/>
    <col min="4" max="5" width="16.7109375" style="129" customWidth="1"/>
    <col min="6" max="6" width="12" style="129" bestFit="1" customWidth="1"/>
    <col min="7" max="7" width="10.140625" style="129" bestFit="1" customWidth="1"/>
    <col min="8" max="16384" width="9.140625" style="129"/>
  </cols>
  <sheetData>
    <row r="1" spans="1:5" ht="18.95" customHeight="1" x14ac:dyDescent="0.2">
      <c r="A1" s="381" t="s">
        <v>1899</v>
      </c>
      <c r="B1" s="381"/>
      <c r="C1" s="381"/>
      <c r="D1" s="56" t="s">
        <v>95</v>
      </c>
      <c r="E1" s="57">
        <v>2022</v>
      </c>
    </row>
    <row r="2" spans="1:5" ht="18.95" customHeight="1" x14ac:dyDescent="0.2">
      <c r="A2" s="381" t="s">
        <v>436</v>
      </c>
      <c r="B2" s="381"/>
      <c r="C2" s="381"/>
      <c r="D2" s="56" t="s">
        <v>97</v>
      </c>
      <c r="E2" s="57" t="s">
        <v>599</v>
      </c>
    </row>
    <row r="3" spans="1:5" ht="18.95" customHeight="1" x14ac:dyDescent="0.2">
      <c r="A3" s="381" t="s">
        <v>1244</v>
      </c>
      <c r="B3" s="381"/>
      <c r="C3" s="381"/>
      <c r="D3" s="56" t="s">
        <v>98</v>
      </c>
      <c r="E3" s="57">
        <v>4</v>
      </c>
    </row>
    <row r="4" spans="1:5" x14ac:dyDescent="0.2">
      <c r="A4" s="58" t="s">
        <v>99</v>
      </c>
      <c r="B4" s="59"/>
      <c r="C4" s="59"/>
      <c r="D4" s="59"/>
      <c r="E4" s="59"/>
    </row>
    <row r="6" spans="1:5" x14ac:dyDescent="0.2">
      <c r="A6" s="59" t="s">
        <v>437</v>
      </c>
      <c r="B6" s="59"/>
      <c r="C6" s="59"/>
      <c r="D6" s="59"/>
      <c r="E6" s="59"/>
    </row>
    <row r="7" spans="1:5" x14ac:dyDescent="0.2">
      <c r="A7" s="60" t="s">
        <v>101</v>
      </c>
      <c r="B7" s="60" t="s">
        <v>102</v>
      </c>
      <c r="C7" s="60" t="s">
        <v>103</v>
      </c>
      <c r="D7" s="60" t="s">
        <v>104</v>
      </c>
      <c r="E7" s="60" t="s">
        <v>215</v>
      </c>
    </row>
    <row r="8" spans="1:5" x14ac:dyDescent="0.2">
      <c r="A8" s="61">
        <v>3110</v>
      </c>
      <c r="B8" s="129" t="s">
        <v>291</v>
      </c>
      <c r="C8" s="268">
        <v>0</v>
      </c>
    </row>
    <row r="9" spans="1:5" x14ac:dyDescent="0.2">
      <c r="A9" s="256">
        <v>3120</v>
      </c>
      <c r="B9" s="255" t="s">
        <v>438</v>
      </c>
      <c r="C9" s="338">
        <f>+C10</f>
        <v>13500</v>
      </c>
      <c r="D9" s="254"/>
      <c r="E9" s="254"/>
    </row>
    <row r="10" spans="1:5" x14ac:dyDescent="0.2">
      <c r="A10" s="61" t="s">
        <v>1925</v>
      </c>
      <c r="B10" s="129" t="s">
        <v>1924</v>
      </c>
      <c r="C10" s="268">
        <v>13500</v>
      </c>
      <c r="D10" s="129" t="s">
        <v>1923</v>
      </c>
    </row>
    <row r="11" spans="1:5" x14ac:dyDescent="0.2">
      <c r="A11" s="61">
        <v>3130</v>
      </c>
      <c r="B11" s="129" t="s">
        <v>439</v>
      </c>
      <c r="C11" s="268">
        <v>0</v>
      </c>
    </row>
    <row r="13" spans="1:5" x14ac:dyDescent="0.2">
      <c r="A13" s="59" t="s">
        <v>440</v>
      </c>
      <c r="B13" s="59"/>
      <c r="C13" s="59"/>
      <c r="D13" s="59"/>
      <c r="E13" s="59"/>
    </row>
    <row r="14" spans="1:5" x14ac:dyDescent="0.2">
      <c r="A14" s="60" t="s">
        <v>101</v>
      </c>
      <c r="B14" s="60" t="s">
        <v>102</v>
      </c>
      <c r="C14" s="60" t="s">
        <v>103</v>
      </c>
      <c r="D14" s="60" t="s">
        <v>441</v>
      </c>
      <c r="E14" s="60"/>
    </row>
    <row r="15" spans="1:5" x14ac:dyDescent="0.2">
      <c r="A15" s="256">
        <v>3210</v>
      </c>
      <c r="B15" s="255" t="s">
        <v>442</v>
      </c>
      <c r="C15" s="338">
        <f>+C16</f>
        <v>-3039057.99</v>
      </c>
      <c r="D15" s="254"/>
      <c r="E15" s="254"/>
    </row>
    <row r="16" spans="1:5" x14ac:dyDescent="0.2">
      <c r="A16" s="61" t="s">
        <v>1922</v>
      </c>
      <c r="B16" s="129" t="s">
        <v>1921</v>
      </c>
      <c r="C16" s="268">
        <v>-3039057.99</v>
      </c>
    </row>
    <row r="17" spans="1:6" x14ac:dyDescent="0.2">
      <c r="A17" s="256">
        <v>3220</v>
      </c>
      <c r="B17" s="255" t="s">
        <v>443</v>
      </c>
      <c r="C17" s="338">
        <f>SUM(C18:C28)</f>
        <v>23626312.050000001</v>
      </c>
      <c r="D17" s="254"/>
      <c r="E17" s="254"/>
    </row>
    <row r="18" spans="1:6" x14ac:dyDescent="0.2">
      <c r="A18" s="61" t="s">
        <v>1192</v>
      </c>
      <c r="B18" s="129" t="s">
        <v>1920</v>
      </c>
      <c r="C18" s="268">
        <v>2790361.87</v>
      </c>
      <c r="F18" s="114"/>
    </row>
    <row r="19" spans="1:6" x14ac:dyDescent="0.2">
      <c r="A19" s="61" t="s">
        <v>1193</v>
      </c>
      <c r="B19" s="129" t="s">
        <v>1919</v>
      </c>
      <c r="C19" s="268">
        <v>2040543.66</v>
      </c>
      <c r="F19" s="114"/>
    </row>
    <row r="20" spans="1:6" x14ac:dyDescent="0.2">
      <c r="A20" s="61" t="s">
        <v>1194</v>
      </c>
      <c r="B20" s="129" t="s">
        <v>1918</v>
      </c>
      <c r="C20" s="268">
        <v>1139264.5900000001</v>
      </c>
      <c r="F20" s="114"/>
    </row>
    <row r="21" spans="1:6" x14ac:dyDescent="0.2">
      <c r="A21" s="61" t="s">
        <v>1195</v>
      </c>
      <c r="B21" s="129" t="s">
        <v>1917</v>
      </c>
      <c r="C21" s="268">
        <v>-1188462.8700000001</v>
      </c>
      <c r="F21" s="114"/>
    </row>
    <row r="22" spans="1:6" x14ac:dyDescent="0.2">
      <c r="A22" s="61" t="s">
        <v>1196</v>
      </c>
      <c r="B22" s="129" t="s">
        <v>1916</v>
      </c>
      <c r="C22" s="268">
        <v>1154421.8799999999</v>
      </c>
      <c r="F22" s="114"/>
    </row>
    <row r="23" spans="1:6" x14ac:dyDescent="0.2">
      <c r="A23" s="61" t="s">
        <v>1197</v>
      </c>
      <c r="B23" s="129" t="s">
        <v>1915</v>
      </c>
      <c r="C23" s="268">
        <v>1941794.52</v>
      </c>
      <c r="F23" s="114"/>
    </row>
    <row r="24" spans="1:6" x14ac:dyDescent="0.2">
      <c r="A24" s="61" t="s">
        <v>1198</v>
      </c>
      <c r="B24" s="129" t="s">
        <v>1914</v>
      </c>
      <c r="C24" s="268">
        <v>-2748352.32</v>
      </c>
      <c r="F24" s="114"/>
    </row>
    <row r="25" spans="1:6" x14ac:dyDescent="0.2">
      <c r="A25" s="61" t="s">
        <v>1199</v>
      </c>
      <c r="B25" s="129" t="s">
        <v>1913</v>
      </c>
      <c r="C25" s="268">
        <v>14009082.18</v>
      </c>
      <c r="F25" s="114"/>
    </row>
    <row r="26" spans="1:6" x14ac:dyDescent="0.2">
      <c r="A26" s="61" t="s">
        <v>1200</v>
      </c>
      <c r="B26" s="129" t="s">
        <v>1912</v>
      </c>
      <c r="C26" s="268">
        <v>3834153.98</v>
      </c>
      <c r="F26" s="114"/>
    </row>
    <row r="27" spans="1:6" x14ac:dyDescent="0.2">
      <c r="A27" s="61" t="s">
        <v>1201</v>
      </c>
      <c r="B27" s="129" t="s">
        <v>1911</v>
      </c>
      <c r="C27" s="268">
        <v>2032374.03</v>
      </c>
      <c r="F27" s="114"/>
    </row>
    <row r="28" spans="1:6" x14ac:dyDescent="0.2">
      <c r="A28" s="61" t="s">
        <v>1202</v>
      </c>
      <c r="B28" s="129" t="s">
        <v>1910</v>
      </c>
      <c r="C28" s="268">
        <v>-1378869.47</v>
      </c>
      <c r="F28" s="114"/>
    </row>
    <row r="29" spans="1:6" x14ac:dyDescent="0.2">
      <c r="A29" s="61">
        <v>3230</v>
      </c>
      <c r="B29" s="129" t="s">
        <v>444</v>
      </c>
      <c r="C29" s="268">
        <v>0</v>
      </c>
    </row>
    <row r="30" spans="1:6" x14ac:dyDescent="0.2">
      <c r="A30" s="61">
        <v>3231</v>
      </c>
      <c r="B30" s="129" t="s">
        <v>445</v>
      </c>
      <c r="C30" s="268">
        <v>0</v>
      </c>
    </row>
    <row r="31" spans="1:6" x14ac:dyDescent="0.2">
      <c r="A31" s="61">
        <v>3232</v>
      </c>
      <c r="B31" s="129" t="s">
        <v>446</v>
      </c>
      <c r="C31" s="268">
        <v>0</v>
      </c>
    </row>
    <row r="32" spans="1:6" x14ac:dyDescent="0.2">
      <c r="A32" s="61">
        <v>3233</v>
      </c>
      <c r="B32" s="129" t="s">
        <v>447</v>
      </c>
      <c r="C32" s="268">
        <v>0</v>
      </c>
    </row>
    <row r="33" spans="1:6" x14ac:dyDescent="0.2">
      <c r="A33" s="61">
        <v>3239</v>
      </c>
      <c r="B33" s="129" t="s">
        <v>448</v>
      </c>
      <c r="C33" s="268">
        <v>0</v>
      </c>
    </row>
    <row r="34" spans="1:6" x14ac:dyDescent="0.2">
      <c r="A34" s="61">
        <v>3240</v>
      </c>
      <c r="B34" s="129" t="s">
        <v>449</v>
      </c>
      <c r="C34" s="268">
        <v>0</v>
      </c>
    </row>
    <row r="35" spans="1:6" x14ac:dyDescent="0.2">
      <c r="A35" s="61">
        <v>3241</v>
      </c>
      <c r="B35" s="129" t="s">
        <v>450</v>
      </c>
      <c r="C35" s="268">
        <v>0</v>
      </c>
    </row>
    <row r="36" spans="1:6" x14ac:dyDescent="0.2">
      <c r="A36" s="61">
        <v>3242</v>
      </c>
      <c r="B36" s="129" t="s">
        <v>451</v>
      </c>
      <c r="C36" s="268">
        <v>0</v>
      </c>
    </row>
    <row r="37" spans="1:6" x14ac:dyDescent="0.2">
      <c r="A37" s="61">
        <v>3243</v>
      </c>
      <c r="B37" s="129" t="s">
        <v>452</v>
      </c>
      <c r="C37" s="268">
        <v>0</v>
      </c>
    </row>
    <row r="38" spans="1:6" x14ac:dyDescent="0.2">
      <c r="A38" s="61">
        <v>3250</v>
      </c>
      <c r="B38" s="129" t="s">
        <v>453</v>
      </c>
      <c r="C38" s="268">
        <v>0</v>
      </c>
    </row>
    <row r="39" spans="1:6" x14ac:dyDescent="0.2">
      <c r="A39" s="61">
        <v>3251</v>
      </c>
      <c r="B39" s="129" t="s">
        <v>454</v>
      </c>
      <c r="C39" s="268">
        <v>0</v>
      </c>
    </row>
    <row r="40" spans="1:6" x14ac:dyDescent="0.2">
      <c r="A40" s="61">
        <v>3252</v>
      </c>
      <c r="B40" s="129" t="s">
        <v>455</v>
      </c>
      <c r="C40" s="268">
        <v>0</v>
      </c>
    </row>
    <row r="42" spans="1:6" x14ac:dyDescent="0.2">
      <c r="B42" s="231" t="s">
        <v>237</v>
      </c>
      <c r="C42" s="108"/>
      <c r="D42" s="108"/>
      <c r="E42" s="108"/>
      <c r="F42" s="108"/>
    </row>
    <row r="43" spans="1:6" x14ac:dyDescent="0.2">
      <c r="B43" s="14"/>
      <c r="C43" s="108"/>
      <c r="D43" s="108"/>
      <c r="E43" s="108"/>
      <c r="F43" s="108"/>
    </row>
    <row r="44" spans="1:6" x14ac:dyDescent="0.2">
      <c r="B44" s="109"/>
      <c r="C44" s="108"/>
      <c r="D44" s="108"/>
      <c r="E44" s="108"/>
      <c r="F44" s="108"/>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paperSize="9" scale="70" fitToHeight="0"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1"/>
  <sheetViews>
    <sheetView showGridLines="0" view="pageBreakPreview" zoomScaleNormal="100" zoomScaleSheetLayoutView="100" workbookViewId="0">
      <selection sqref="A1:C1"/>
    </sheetView>
  </sheetViews>
  <sheetFormatPr baseColWidth="10" defaultColWidth="9.140625" defaultRowHeight="11.25" x14ac:dyDescent="0.2"/>
  <cols>
    <col min="1" max="1" width="17.85546875" style="129" customWidth="1"/>
    <col min="2" max="2" width="63.42578125" style="129" bestFit="1" customWidth="1"/>
    <col min="3" max="3" width="15.28515625" style="129" bestFit="1" customWidth="1"/>
    <col min="4" max="4" width="16.42578125" style="129" bestFit="1" customWidth="1"/>
    <col min="5" max="5" width="19.140625" style="129" customWidth="1"/>
    <col min="6" max="6" width="13.140625" style="129" bestFit="1" customWidth="1"/>
    <col min="7" max="7" width="11.5703125" style="129" bestFit="1" customWidth="1"/>
    <col min="8" max="16384" width="9.140625" style="129"/>
  </cols>
  <sheetData>
    <row r="1" spans="1:5" s="130" customFormat="1" ht="18.95" customHeight="1" x14ac:dyDescent="0.25">
      <c r="A1" s="381" t="s">
        <v>1899</v>
      </c>
      <c r="B1" s="381"/>
      <c r="C1" s="381"/>
      <c r="D1" s="56" t="s">
        <v>95</v>
      </c>
      <c r="E1" s="57">
        <v>2022</v>
      </c>
    </row>
    <row r="2" spans="1:5" s="130" customFormat="1" ht="18.95" customHeight="1" x14ac:dyDescent="0.25">
      <c r="A2" s="381" t="s">
        <v>456</v>
      </c>
      <c r="B2" s="381"/>
      <c r="C2" s="381"/>
      <c r="D2" s="56" t="s">
        <v>97</v>
      </c>
      <c r="E2" s="57" t="s">
        <v>599</v>
      </c>
    </row>
    <row r="3" spans="1:5" s="130" customFormat="1" ht="18.95" customHeight="1" x14ac:dyDescent="0.25">
      <c r="A3" s="381" t="s">
        <v>1244</v>
      </c>
      <c r="B3" s="381"/>
      <c r="C3" s="381"/>
      <c r="D3" s="56" t="s">
        <v>98</v>
      </c>
      <c r="E3" s="57">
        <v>4</v>
      </c>
    </row>
    <row r="4" spans="1:5" x14ac:dyDescent="0.2">
      <c r="A4" s="58" t="s">
        <v>99</v>
      </c>
      <c r="B4" s="59"/>
      <c r="C4" s="59"/>
      <c r="D4" s="59"/>
      <c r="E4" s="59"/>
    </row>
    <row r="6" spans="1:5" x14ac:dyDescent="0.2">
      <c r="A6" s="59" t="s">
        <v>457</v>
      </c>
      <c r="B6" s="59"/>
      <c r="C6" s="59"/>
      <c r="D6" s="59"/>
    </row>
    <row r="7" spans="1:5" x14ac:dyDescent="0.2">
      <c r="A7" s="60" t="s">
        <v>101</v>
      </c>
      <c r="B7" s="60" t="s">
        <v>458</v>
      </c>
      <c r="C7" s="63">
        <v>2022</v>
      </c>
      <c r="D7" s="63">
        <v>2021</v>
      </c>
    </row>
    <row r="8" spans="1:5" x14ac:dyDescent="0.2">
      <c r="A8" s="260">
        <v>1111</v>
      </c>
      <c r="B8" s="254" t="s">
        <v>459</v>
      </c>
      <c r="C8" s="338">
        <f>SUM(C9:C10)</f>
        <v>10541.38</v>
      </c>
      <c r="D8" s="338">
        <f>SUM(D9:D10)</f>
        <v>5541.38</v>
      </c>
    </row>
    <row r="9" spans="1:5" x14ac:dyDescent="0.2">
      <c r="A9" s="61" t="s">
        <v>1444</v>
      </c>
      <c r="B9" s="129" t="s">
        <v>1930</v>
      </c>
      <c r="C9" s="268">
        <v>10141.379999999999</v>
      </c>
      <c r="D9" s="268">
        <v>5141.38</v>
      </c>
    </row>
    <row r="10" spans="1:5" x14ac:dyDescent="0.2">
      <c r="A10" s="61" t="s">
        <v>1442</v>
      </c>
      <c r="B10" s="129" t="s">
        <v>1929</v>
      </c>
      <c r="C10" s="268">
        <v>400</v>
      </c>
      <c r="D10" s="268">
        <v>400</v>
      </c>
    </row>
    <row r="11" spans="1:5" x14ac:dyDescent="0.2">
      <c r="A11" s="260">
        <v>1112</v>
      </c>
      <c r="B11" s="254" t="s">
        <v>460</v>
      </c>
      <c r="C11" s="338">
        <f>SUM(C12:C13)</f>
        <v>13732258.810000001</v>
      </c>
      <c r="D11" s="338">
        <f>SUM(D12:D13)</f>
        <v>15282466.620000001</v>
      </c>
    </row>
    <row r="12" spans="1:5" x14ac:dyDescent="0.2">
      <c r="A12" s="61" t="s">
        <v>1425</v>
      </c>
      <c r="B12" s="129" t="s">
        <v>1928</v>
      </c>
      <c r="C12" s="268">
        <v>242570.81</v>
      </c>
      <c r="D12" s="268">
        <v>594748.39</v>
      </c>
    </row>
    <row r="13" spans="1:5" x14ac:dyDescent="0.2">
      <c r="A13" s="61" t="s">
        <v>1927</v>
      </c>
      <c r="B13" s="129" t="s">
        <v>1926</v>
      </c>
      <c r="C13" s="268">
        <v>13489688</v>
      </c>
      <c r="D13" s="268">
        <v>14687718.23</v>
      </c>
    </row>
    <row r="14" spans="1:5" x14ac:dyDescent="0.2">
      <c r="A14" s="61">
        <v>1113</v>
      </c>
      <c r="B14" s="129" t="s">
        <v>461</v>
      </c>
      <c r="C14" s="268">
        <v>0</v>
      </c>
      <c r="D14" s="268">
        <v>0</v>
      </c>
    </row>
    <row r="15" spans="1:5" x14ac:dyDescent="0.2">
      <c r="A15" s="61">
        <v>1114</v>
      </c>
      <c r="B15" s="129" t="s">
        <v>105</v>
      </c>
      <c r="C15" s="268">
        <v>0</v>
      </c>
      <c r="D15" s="268">
        <v>0</v>
      </c>
    </row>
    <row r="16" spans="1:5" x14ac:dyDescent="0.2">
      <c r="A16" s="61">
        <v>1115</v>
      </c>
      <c r="B16" s="129" t="s">
        <v>106</v>
      </c>
      <c r="C16" s="268">
        <v>0</v>
      </c>
      <c r="D16" s="268">
        <v>0</v>
      </c>
    </row>
    <row r="17" spans="1:7" x14ac:dyDescent="0.2">
      <c r="A17" s="61">
        <v>1116</v>
      </c>
      <c r="B17" s="129" t="s">
        <v>462</v>
      </c>
      <c r="C17" s="268">
        <v>0</v>
      </c>
      <c r="D17" s="268">
        <v>0</v>
      </c>
    </row>
    <row r="18" spans="1:7" x14ac:dyDescent="0.2">
      <c r="A18" s="61">
        <v>1119</v>
      </c>
      <c r="B18" s="129" t="s">
        <v>463</v>
      </c>
      <c r="C18" s="268">
        <v>0</v>
      </c>
      <c r="D18" s="268">
        <v>0</v>
      </c>
    </row>
    <row r="19" spans="1:7" x14ac:dyDescent="0.2">
      <c r="A19" s="256">
        <v>1110</v>
      </c>
      <c r="B19" s="261" t="s">
        <v>464</v>
      </c>
      <c r="C19" s="338">
        <f>+C8+C11+C14+C15+C16+C17+C18</f>
        <v>13742800.190000001</v>
      </c>
      <c r="D19" s="338">
        <f>+D8+D11+D14+D15+D16+D17+D18</f>
        <v>15288008.000000002</v>
      </c>
    </row>
    <row r="22" spans="1:7" x14ac:dyDescent="0.2">
      <c r="A22" s="59" t="s">
        <v>465</v>
      </c>
      <c r="B22" s="59"/>
      <c r="C22" s="59"/>
      <c r="D22" s="59"/>
    </row>
    <row r="23" spans="1:7" x14ac:dyDescent="0.2">
      <c r="A23" s="60" t="s">
        <v>101</v>
      </c>
      <c r="B23" s="60" t="s">
        <v>458</v>
      </c>
      <c r="C23" s="63" t="s">
        <v>603</v>
      </c>
      <c r="D23" s="63" t="s">
        <v>466</v>
      </c>
    </row>
    <row r="24" spans="1:7" x14ac:dyDescent="0.2">
      <c r="A24" s="64">
        <v>1230</v>
      </c>
      <c r="B24" s="66" t="s">
        <v>154</v>
      </c>
      <c r="C24" s="272">
        <f>SUM(C25:C31)</f>
        <v>0</v>
      </c>
      <c r="D24" s="272">
        <f>SUM(D25:D31)</f>
        <v>0</v>
      </c>
    </row>
    <row r="25" spans="1:7" x14ac:dyDescent="0.2">
      <c r="A25" s="61">
        <v>1231</v>
      </c>
      <c r="B25" s="129" t="s">
        <v>155</v>
      </c>
      <c r="C25" s="268">
        <v>0</v>
      </c>
      <c r="D25" s="268">
        <v>0</v>
      </c>
    </row>
    <row r="26" spans="1:7" x14ac:dyDescent="0.2">
      <c r="A26" s="61">
        <v>1232</v>
      </c>
      <c r="B26" s="129" t="s">
        <v>156</v>
      </c>
      <c r="C26" s="268">
        <v>0</v>
      </c>
      <c r="D26" s="268">
        <v>0</v>
      </c>
    </row>
    <row r="27" spans="1:7" x14ac:dyDescent="0.2">
      <c r="A27" s="61">
        <v>1233</v>
      </c>
      <c r="B27" s="129" t="s">
        <v>157</v>
      </c>
      <c r="C27" s="268">
        <v>0</v>
      </c>
      <c r="D27" s="268">
        <v>0</v>
      </c>
    </row>
    <row r="28" spans="1:7" x14ac:dyDescent="0.2">
      <c r="A28" s="61">
        <v>1234</v>
      </c>
      <c r="B28" s="129" t="s">
        <v>158</v>
      </c>
      <c r="C28" s="268">
        <v>0</v>
      </c>
      <c r="D28" s="268">
        <v>0</v>
      </c>
    </row>
    <row r="29" spans="1:7" x14ac:dyDescent="0.2">
      <c r="A29" s="61">
        <v>1235</v>
      </c>
      <c r="B29" s="129" t="s">
        <v>159</v>
      </c>
      <c r="C29" s="268">
        <v>0</v>
      </c>
      <c r="D29" s="268">
        <v>0</v>
      </c>
    </row>
    <row r="30" spans="1:7" x14ac:dyDescent="0.2">
      <c r="A30" s="61">
        <v>1236</v>
      </c>
      <c r="B30" s="129" t="s">
        <v>160</v>
      </c>
      <c r="C30" s="268">
        <v>0</v>
      </c>
      <c r="D30" s="268">
        <v>0</v>
      </c>
    </row>
    <row r="31" spans="1:7" x14ac:dyDescent="0.2">
      <c r="A31" s="61">
        <v>1239</v>
      </c>
      <c r="B31" s="129" t="s">
        <v>161</v>
      </c>
      <c r="C31" s="268">
        <v>0</v>
      </c>
      <c r="D31" s="268">
        <v>0</v>
      </c>
    </row>
    <row r="32" spans="1:7" x14ac:dyDescent="0.2">
      <c r="A32" s="256">
        <v>1240</v>
      </c>
      <c r="B32" s="255" t="s">
        <v>162</v>
      </c>
      <c r="C32" s="338">
        <f>SUM(C33:C40)</f>
        <v>399481.49385107297</v>
      </c>
      <c r="D32" s="338">
        <f>SUM(D33:D40)</f>
        <v>399481.49385107297</v>
      </c>
      <c r="E32" s="62"/>
      <c r="F32" s="62"/>
      <c r="G32" s="62"/>
    </row>
    <row r="33" spans="1:7" x14ac:dyDescent="0.2">
      <c r="A33" s="61">
        <v>1241</v>
      </c>
      <c r="B33" s="129" t="s">
        <v>163</v>
      </c>
      <c r="C33" s="268">
        <v>184568.82</v>
      </c>
      <c r="D33" s="268">
        <v>184568.82</v>
      </c>
      <c r="G33" s="62"/>
    </row>
    <row r="34" spans="1:7" x14ac:dyDescent="0.2">
      <c r="A34" s="61">
        <v>1242</v>
      </c>
      <c r="B34" s="129" t="s">
        <v>164</v>
      </c>
      <c r="C34" s="268">
        <v>87834.66</v>
      </c>
      <c r="D34" s="268">
        <v>87834.66</v>
      </c>
      <c r="F34" s="62"/>
    </row>
    <row r="35" spans="1:7" x14ac:dyDescent="0.2">
      <c r="A35" s="61">
        <v>1243</v>
      </c>
      <c r="B35" s="129" t="s">
        <v>165</v>
      </c>
      <c r="C35" s="268">
        <v>1910</v>
      </c>
      <c r="D35" s="268">
        <v>1910</v>
      </c>
    </row>
    <row r="36" spans="1:7" x14ac:dyDescent="0.2">
      <c r="A36" s="61">
        <v>1244</v>
      </c>
      <c r="B36" s="129" t="s">
        <v>166</v>
      </c>
      <c r="C36" s="268">
        <v>89676.353851073014</v>
      </c>
      <c r="D36" s="268">
        <v>89676.353851073014</v>
      </c>
    </row>
    <row r="37" spans="1:7" x14ac:dyDescent="0.2">
      <c r="A37" s="61">
        <v>1245</v>
      </c>
      <c r="B37" s="129" t="s">
        <v>167</v>
      </c>
      <c r="C37" s="268">
        <v>0</v>
      </c>
      <c r="D37" s="268">
        <v>0</v>
      </c>
    </row>
    <row r="38" spans="1:7" x14ac:dyDescent="0.2">
      <c r="A38" s="61">
        <v>1246</v>
      </c>
      <c r="B38" s="129" t="s">
        <v>168</v>
      </c>
      <c r="C38" s="268">
        <v>21991.66</v>
      </c>
      <c r="D38" s="268">
        <v>21991.66</v>
      </c>
    </row>
    <row r="39" spans="1:7" x14ac:dyDescent="0.2">
      <c r="A39" s="61">
        <v>1247</v>
      </c>
      <c r="B39" s="129" t="s">
        <v>169</v>
      </c>
      <c r="C39" s="268">
        <v>0</v>
      </c>
      <c r="D39" s="268">
        <v>0</v>
      </c>
    </row>
    <row r="40" spans="1:7" x14ac:dyDescent="0.2">
      <c r="A40" s="262">
        <v>1248</v>
      </c>
      <c r="B40" s="115" t="s">
        <v>170</v>
      </c>
      <c r="C40" s="270">
        <v>13500</v>
      </c>
      <c r="D40" s="268">
        <v>13500</v>
      </c>
    </row>
    <row r="41" spans="1:7" x14ac:dyDescent="0.2">
      <c r="A41" s="256">
        <v>1250</v>
      </c>
      <c r="B41" s="255" t="s">
        <v>174</v>
      </c>
      <c r="C41" s="338">
        <f>SUM(C42:C46)</f>
        <v>1187.2</v>
      </c>
      <c r="D41" s="338">
        <f>SUM(D42:D46)</f>
        <v>1187.2</v>
      </c>
    </row>
    <row r="42" spans="1:7" x14ac:dyDescent="0.2">
      <c r="A42" s="61">
        <v>1251</v>
      </c>
      <c r="B42" s="129" t="s">
        <v>175</v>
      </c>
      <c r="C42" s="268">
        <v>0</v>
      </c>
      <c r="D42" s="268">
        <v>0</v>
      </c>
    </row>
    <row r="43" spans="1:7" x14ac:dyDescent="0.2">
      <c r="A43" s="61">
        <v>1252</v>
      </c>
      <c r="B43" s="129" t="s">
        <v>176</v>
      </c>
      <c r="C43" s="268">
        <v>0</v>
      </c>
      <c r="D43" s="268">
        <v>0</v>
      </c>
    </row>
    <row r="44" spans="1:7" x14ac:dyDescent="0.2">
      <c r="A44" s="61">
        <v>1253</v>
      </c>
      <c r="B44" s="129" t="s">
        <v>177</v>
      </c>
      <c r="C44" s="268">
        <v>0</v>
      </c>
      <c r="D44" s="268">
        <v>0</v>
      </c>
    </row>
    <row r="45" spans="1:7" x14ac:dyDescent="0.2">
      <c r="A45" s="61">
        <v>1254</v>
      </c>
      <c r="B45" s="129" t="s">
        <v>178</v>
      </c>
      <c r="C45" s="268">
        <v>0</v>
      </c>
      <c r="D45" s="268">
        <v>0</v>
      </c>
    </row>
    <row r="46" spans="1:7" x14ac:dyDescent="0.2">
      <c r="A46" s="61">
        <v>1259</v>
      </c>
      <c r="B46" s="129" t="s">
        <v>179</v>
      </c>
      <c r="C46" s="268">
        <v>1187.2</v>
      </c>
      <c r="D46" s="268">
        <v>1187.2</v>
      </c>
    </row>
    <row r="47" spans="1:7" x14ac:dyDescent="0.2">
      <c r="A47" s="260"/>
      <c r="B47" s="261" t="s">
        <v>467</v>
      </c>
      <c r="C47" s="338">
        <f>C24+C32+C41</f>
        <v>400668.69385107298</v>
      </c>
      <c r="D47" s="338">
        <f>D24+D32+D41</f>
        <v>400668.69385107298</v>
      </c>
      <c r="E47" s="62"/>
      <c r="F47" s="62"/>
    </row>
    <row r="49" spans="1:6" ht="15" x14ac:dyDescent="0.25">
      <c r="A49" s="59" t="s">
        <v>468</v>
      </c>
      <c r="B49" s="59"/>
      <c r="C49" s="59"/>
      <c r="D49" s="59"/>
      <c r="F49"/>
    </row>
    <row r="50" spans="1:6" ht="15" x14ac:dyDescent="0.25">
      <c r="A50" s="60" t="s">
        <v>101</v>
      </c>
      <c r="B50" s="60" t="s">
        <v>458</v>
      </c>
      <c r="C50" s="63">
        <v>2022</v>
      </c>
      <c r="D50" s="63">
        <v>2021</v>
      </c>
      <c r="F50"/>
    </row>
    <row r="51" spans="1:6" ht="15" x14ac:dyDescent="0.25">
      <c r="A51" s="256">
        <v>3210</v>
      </c>
      <c r="B51" s="255" t="s">
        <v>469</v>
      </c>
      <c r="C51" s="338">
        <v>-3039057.99</v>
      </c>
      <c r="D51" s="338">
        <v>-1382119.9900000002</v>
      </c>
      <c r="E51" s="134"/>
      <c r="F51"/>
    </row>
    <row r="52" spans="1:6" ht="15" x14ac:dyDescent="0.25">
      <c r="A52" s="61"/>
      <c r="B52" s="65" t="s">
        <v>470</v>
      </c>
      <c r="C52" s="272">
        <f>+C53+C65+C97</f>
        <v>2185881.4699999993</v>
      </c>
      <c r="D52" s="272">
        <f>+D53+D65+D97</f>
        <v>46933.399999997811</v>
      </c>
      <c r="E52" s="105"/>
      <c r="F52"/>
    </row>
    <row r="53" spans="1:6" ht="15" x14ac:dyDescent="0.25">
      <c r="A53" s="64">
        <v>5400</v>
      </c>
      <c r="B53" s="66" t="s">
        <v>285</v>
      </c>
      <c r="C53" s="272">
        <v>0</v>
      </c>
      <c r="D53" s="272">
        <v>0</v>
      </c>
      <c r="F53"/>
    </row>
    <row r="54" spans="1:6" ht="15" x14ac:dyDescent="0.25">
      <c r="A54" s="61">
        <v>5410</v>
      </c>
      <c r="B54" s="129" t="s">
        <v>471</v>
      </c>
      <c r="C54" s="268">
        <v>0</v>
      </c>
      <c r="D54" s="268">
        <v>0</v>
      </c>
      <c r="F54"/>
    </row>
    <row r="55" spans="1:6" ht="15" x14ac:dyDescent="0.25">
      <c r="A55" s="61">
        <v>5411</v>
      </c>
      <c r="B55" s="129" t="s">
        <v>283</v>
      </c>
      <c r="C55" s="268">
        <v>0</v>
      </c>
      <c r="D55" s="268">
        <v>0</v>
      </c>
      <c r="F55"/>
    </row>
    <row r="56" spans="1:6" ht="15" x14ac:dyDescent="0.25">
      <c r="A56" s="61">
        <v>5420</v>
      </c>
      <c r="B56" s="129" t="s">
        <v>472</v>
      </c>
      <c r="C56" s="268">
        <v>0</v>
      </c>
      <c r="D56" s="268">
        <v>0</v>
      </c>
      <c r="F56"/>
    </row>
    <row r="57" spans="1:6" ht="15" x14ac:dyDescent="0.25">
      <c r="A57" s="61">
        <v>5421</v>
      </c>
      <c r="B57" s="129" t="s">
        <v>280</v>
      </c>
      <c r="C57" s="268">
        <v>0</v>
      </c>
      <c r="D57" s="268">
        <v>0</v>
      </c>
      <c r="F57"/>
    </row>
    <row r="58" spans="1:6" ht="15" x14ac:dyDescent="0.25">
      <c r="A58" s="61">
        <v>5430</v>
      </c>
      <c r="B58" s="129" t="s">
        <v>473</v>
      </c>
      <c r="C58" s="268">
        <v>0</v>
      </c>
      <c r="D58" s="268">
        <v>0</v>
      </c>
      <c r="F58"/>
    </row>
    <row r="59" spans="1:6" ht="15" x14ac:dyDescent="0.25">
      <c r="A59" s="61">
        <v>5431</v>
      </c>
      <c r="B59" s="129" t="s">
        <v>277</v>
      </c>
      <c r="C59" s="268">
        <v>0</v>
      </c>
      <c r="D59" s="268">
        <v>0</v>
      </c>
      <c r="F59"/>
    </row>
    <row r="60" spans="1:6" ht="15" x14ac:dyDescent="0.25">
      <c r="A60" s="61">
        <v>5440</v>
      </c>
      <c r="B60" s="129" t="s">
        <v>474</v>
      </c>
      <c r="C60" s="268">
        <v>0</v>
      </c>
      <c r="D60" s="268">
        <v>0</v>
      </c>
      <c r="F60"/>
    </row>
    <row r="61" spans="1:6" ht="15" x14ac:dyDescent="0.25">
      <c r="A61" s="61">
        <v>5441</v>
      </c>
      <c r="B61" s="129" t="s">
        <v>474</v>
      </c>
      <c r="C61" s="268">
        <v>0</v>
      </c>
      <c r="D61" s="268">
        <v>0</v>
      </c>
      <c r="F61"/>
    </row>
    <row r="62" spans="1:6" ht="15" x14ac:dyDescent="0.25">
      <c r="A62" s="61">
        <v>5450</v>
      </c>
      <c r="B62" s="129" t="s">
        <v>475</v>
      </c>
      <c r="C62" s="268">
        <v>0</v>
      </c>
      <c r="D62" s="268">
        <v>0</v>
      </c>
      <c r="F62"/>
    </row>
    <row r="63" spans="1:6" ht="15" x14ac:dyDescent="0.25">
      <c r="A63" s="61">
        <v>5451</v>
      </c>
      <c r="B63" s="129" t="s">
        <v>273</v>
      </c>
      <c r="C63" s="268">
        <v>0</v>
      </c>
      <c r="D63" s="268">
        <v>0</v>
      </c>
      <c r="F63"/>
    </row>
    <row r="64" spans="1:6" ht="15" x14ac:dyDescent="0.25">
      <c r="A64" s="61">
        <v>5452</v>
      </c>
      <c r="B64" s="129" t="s">
        <v>272</v>
      </c>
      <c r="C64" s="268">
        <v>0</v>
      </c>
      <c r="D64" s="268">
        <v>0</v>
      </c>
      <c r="F64"/>
    </row>
    <row r="65" spans="1:7" ht="15" x14ac:dyDescent="0.25">
      <c r="A65" s="256">
        <v>5500</v>
      </c>
      <c r="B65" s="255" t="s">
        <v>271</v>
      </c>
      <c r="C65" s="338">
        <f>+C66+C75+C78+C84+C86+C88</f>
        <v>2185881.4699999993</v>
      </c>
      <c r="D65" s="338">
        <f>+D66+D75+D78+D84+D86+D88</f>
        <v>46933.399999997811</v>
      </c>
      <c r="F65"/>
    </row>
    <row r="66" spans="1:7" ht="15" x14ac:dyDescent="0.25">
      <c r="A66" s="256">
        <v>5510</v>
      </c>
      <c r="B66" s="255" t="s">
        <v>270</v>
      </c>
      <c r="C66" s="338">
        <f>SUM(C67:C74)</f>
        <v>999709.57</v>
      </c>
      <c r="D66" s="338">
        <f>SUM(D67:D74)</f>
        <v>754196.76</v>
      </c>
      <c r="F66"/>
    </row>
    <row r="67" spans="1:7" ht="15" x14ac:dyDescent="0.25">
      <c r="A67" s="61">
        <v>5511</v>
      </c>
      <c r="B67" s="129" t="s">
        <v>269</v>
      </c>
      <c r="C67" s="268">
        <v>0</v>
      </c>
      <c r="D67" s="268">
        <v>0</v>
      </c>
      <c r="F67"/>
    </row>
    <row r="68" spans="1:7" ht="15" x14ac:dyDescent="0.25">
      <c r="A68" s="61">
        <v>5512</v>
      </c>
      <c r="B68" s="129" t="s">
        <v>268</v>
      </c>
      <c r="C68" s="268">
        <v>0</v>
      </c>
      <c r="D68" s="268">
        <v>0</v>
      </c>
      <c r="F68"/>
    </row>
    <row r="69" spans="1:7" ht="15" x14ac:dyDescent="0.25">
      <c r="A69" s="61">
        <v>5513</v>
      </c>
      <c r="B69" s="129" t="s">
        <v>267</v>
      </c>
      <c r="C69" s="268">
        <v>0</v>
      </c>
      <c r="D69" s="268">
        <v>0</v>
      </c>
      <c r="F69"/>
    </row>
    <row r="70" spans="1:7" ht="15" x14ac:dyDescent="0.25">
      <c r="A70" s="61">
        <v>5514</v>
      </c>
      <c r="B70" s="129" t="s">
        <v>266</v>
      </c>
      <c r="C70" s="268">
        <v>0</v>
      </c>
      <c r="D70" s="268">
        <v>0</v>
      </c>
      <c r="F70"/>
    </row>
    <row r="71" spans="1:7" ht="15" x14ac:dyDescent="0.25">
      <c r="A71" s="61">
        <v>5515</v>
      </c>
      <c r="B71" s="129" t="s">
        <v>265</v>
      </c>
      <c r="C71" s="268">
        <v>926876.23</v>
      </c>
      <c r="D71" s="268">
        <v>754196.76</v>
      </c>
      <c r="F71"/>
    </row>
    <row r="72" spans="1:7" ht="15" x14ac:dyDescent="0.25">
      <c r="A72" s="61">
        <v>5516</v>
      </c>
      <c r="B72" s="115" t="s">
        <v>264</v>
      </c>
      <c r="C72" s="270">
        <v>2250</v>
      </c>
      <c r="D72" s="268">
        <v>0</v>
      </c>
      <c r="F72"/>
    </row>
    <row r="73" spans="1:7" ht="15" x14ac:dyDescent="0.25">
      <c r="A73" s="61">
        <v>5517</v>
      </c>
      <c r="B73" s="115" t="s">
        <v>263</v>
      </c>
      <c r="C73" s="270">
        <v>70583.34</v>
      </c>
      <c r="D73" s="268">
        <v>0</v>
      </c>
      <c r="F73"/>
    </row>
    <row r="74" spans="1:7" ht="15" x14ac:dyDescent="0.25">
      <c r="A74" s="61">
        <v>5518</v>
      </c>
      <c r="B74" s="129" t="s">
        <v>262</v>
      </c>
      <c r="C74" s="268">
        <v>0</v>
      </c>
      <c r="D74" s="268">
        <v>0</v>
      </c>
      <c r="F74"/>
    </row>
    <row r="75" spans="1:7" ht="15" x14ac:dyDescent="0.25">
      <c r="A75" s="256">
        <v>5520</v>
      </c>
      <c r="B75" s="255" t="s">
        <v>261</v>
      </c>
      <c r="C75" s="338">
        <f>SUM(C76:C77)</f>
        <v>1186171.8999999992</v>
      </c>
      <c r="D75" s="338">
        <f>SUM(D76:D77)</f>
        <v>-707263.3600000022</v>
      </c>
      <c r="F75" s="113"/>
      <c r="G75" s="114"/>
    </row>
    <row r="76" spans="1:7" ht="15" x14ac:dyDescent="0.25">
      <c r="A76" s="260">
        <v>5521</v>
      </c>
      <c r="B76" s="254" t="s">
        <v>260</v>
      </c>
      <c r="C76" s="339">
        <v>1186171.8999999992</v>
      </c>
      <c r="D76" s="339">
        <v>-707263.3600000022</v>
      </c>
      <c r="F76" s="113"/>
      <c r="G76" s="114"/>
    </row>
    <row r="77" spans="1:7" ht="15" x14ac:dyDescent="0.25">
      <c r="A77" s="61">
        <v>5522</v>
      </c>
      <c r="B77" s="129" t="s">
        <v>259</v>
      </c>
      <c r="C77" s="268">
        <v>0</v>
      </c>
      <c r="D77" s="268">
        <v>0</v>
      </c>
      <c r="F77" s="113"/>
      <c r="G77" s="114"/>
    </row>
    <row r="78" spans="1:7" ht="15" x14ac:dyDescent="0.25">
      <c r="A78" s="256">
        <v>5530</v>
      </c>
      <c r="B78" s="255" t="s">
        <v>258</v>
      </c>
      <c r="C78" s="338">
        <v>0</v>
      </c>
      <c r="D78" s="338">
        <v>0</v>
      </c>
      <c r="F78" s="113"/>
      <c r="G78" s="114"/>
    </row>
    <row r="79" spans="1:7" ht="15" x14ac:dyDescent="0.25">
      <c r="A79" s="61">
        <v>5531</v>
      </c>
      <c r="B79" s="129" t="s">
        <v>257</v>
      </c>
      <c r="C79" s="268">
        <v>0</v>
      </c>
      <c r="D79" s="268">
        <v>0</v>
      </c>
      <c r="F79" s="113"/>
      <c r="G79" s="114"/>
    </row>
    <row r="80" spans="1:7" ht="15" x14ac:dyDescent="0.25">
      <c r="A80" s="61">
        <v>5532</v>
      </c>
      <c r="B80" s="129" t="s">
        <v>256</v>
      </c>
      <c r="C80" s="268">
        <v>0</v>
      </c>
      <c r="D80" s="268">
        <v>0</v>
      </c>
      <c r="F80" s="113"/>
      <c r="G80" s="113"/>
    </row>
    <row r="81" spans="1:6" ht="15" x14ac:dyDescent="0.25">
      <c r="A81" s="61">
        <v>5533</v>
      </c>
      <c r="B81" s="129" t="s">
        <v>255</v>
      </c>
      <c r="C81" s="268">
        <v>0</v>
      </c>
      <c r="D81" s="268">
        <v>0</v>
      </c>
      <c r="F81"/>
    </row>
    <row r="82" spans="1:6" ht="15" x14ac:dyDescent="0.25">
      <c r="A82" s="61">
        <v>5534</v>
      </c>
      <c r="B82" s="129" t="s">
        <v>254</v>
      </c>
      <c r="C82" s="268">
        <v>0</v>
      </c>
      <c r="D82" s="268">
        <v>0</v>
      </c>
      <c r="F82"/>
    </row>
    <row r="83" spans="1:6" ht="15" x14ac:dyDescent="0.25">
      <c r="A83" s="61">
        <v>5535</v>
      </c>
      <c r="B83" s="129" t="s">
        <v>253</v>
      </c>
      <c r="C83" s="268">
        <v>0</v>
      </c>
      <c r="D83" s="268">
        <v>0</v>
      </c>
      <c r="F83"/>
    </row>
    <row r="84" spans="1:6" ht="15" x14ac:dyDescent="0.25">
      <c r="A84" s="256">
        <v>5540</v>
      </c>
      <c r="B84" s="255" t="s">
        <v>252</v>
      </c>
      <c r="C84" s="338">
        <v>0</v>
      </c>
      <c r="D84" s="338">
        <v>0</v>
      </c>
      <c r="F84"/>
    </row>
    <row r="85" spans="1:6" ht="15" x14ac:dyDescent="0.25">
      <c r="A85" s="61">
        <v>5541</v>
      </c>
      <c r="B85" s="129" t="s">
        <v>252</v>
      </c>
      <c r="C85" s="268">
        <v>0</v>
      </c>
      <c r="D85" s="268">
        <v>0</v>
      </c>
      <c r="F85"/>
    </row>
    <row r="86" spans="1:6" ht="15" x14ac:dyDescent="0.25">
      <c r="A86" s="256">
        <v>5550</v>
      </c>
      <c r="B86" s="255" t="s">
        <v>251</v>
      </c>
      <c r="C86" s="338">
        <v>0</v>
      </c>
      <c r="D86" s="338">
        <v>0</v>
      </c>
      <c r="F86"/>
    </row>
    <row r="87" spans="1:6" ht="15" x14ac:dyDescent="0.25">
      <c r="A87" s="61">
        <v>5551</v>
      </c>
      <c r="B87" s="129" t="s">
        <v>251</v>
      </c>
      <c r="C87" s="268">
        <v>0</v>
      </c>
      <c r="D87" s="268">
        <v>0</v>
      </c>
      <c r="F87"/>
    </row>
    <row r="88" spans="1:6" ht="15" x14ac:dyDescent="0.25">
      <c r="A88" s="256">
        <v>5590</v>
      </c>
      <c r="B88" s="255" t="s">
        <v>250</v>
      </c>
      <c r="C88" s="338">
        <v>0</v>
      </c>
      <c r="D88" s="338">
        <v>0</v>
      </c>
      <c r="F88"/>
    </row>
    <row r="89" spans="1:6" ht="15" x14ac:dyDescent="0.25">
      <c r="A89" s="61">
        <v>5591</v>
      </c>
      <c r="B89" s="129" t="s">
        <v>249</v>
      </c>
      <c r="C89" s="268">
        <v>0</v>
      </c>
      <c r="D89" s="268">
        <v>0</v>
      </c>
      <c r="F89"/>
    </row>
    <row r="90" spans="1:6" ht="15" x14ac:dyDescent="0.25">
      <c r="A90" s="61">
        <v>5592</v>
      </c>
      <c r="B90" s="129" t="s">
        <v>248</v>
      </c>
      <c r="C90" s="268">
        <v>0</v>
      </c>
      <c r="D90" s="268">
        <v>0</v>
      </c>
      <c r="F90"/>
    </row>
    <row r="91" spans="1:6" ht="15" x14ac:dyDescent="0.25">
      <c r="A91" s="61">
        <v>5593</v>
      </c>
      <c r="B91" s="129" t="s">
        <v>247</v>
      </c>
      <c r="C91" s="268">
        <v>0</v>
      </c>
      <c r="D91" s="268">
        <v>0</v>
      </c>
      <c r="F91"/>
    </row>
    <row r="92" spans="1:6" ht="15" x14ac:dyDescent="0.25">
      <c r="A92" s="61">
        <v>5594</v>
      </c>
      <c r="B92" s="129" t="s">
        <v>476</v>
      </c>
      <c r="C92" s="268">
        <v>0</v>
      </c>
      <c r="D92" s="268">
        <v>0</v>
      </c>
      <c r="F92"/>
    </row>
    <row r="93" spans="1:6" ht="15" x14ac:dyDescent="0.25">
      <c r="A93" s="61">
        <v>5595</v>
      </c>
      <c r="B93" s="129" t="s">
        <v>245</v>
      </c>
      <c r="C93" s="268">
        <v>0</v>
      </c>
      <c r="D93" s="268">
        <v>0</v>
      </c>
      <c r="F93"/>
    </row>
    <row r="94" spans="1:6" ht="15" x14ac:dyDescent="0.25">
      <c r="A94" s="61">
        <v>5596</v>
      </c>
      <c r="B94" s="129" t="s">
        <v>244</v>
      </c>
      <c r="C94" s="268">
        <v>0</v>
      </c>
      <c r="D94" s="268">
        <v>0</v>
      </c>
      <c r="F94"/>
    </row>
    <row r="95" spans="1:6" ht="15" x14ac:dyDescent="0.25">
      <c r="A95" s="61">
        <v>5597</v>
      </c>
      <c r="B95" s="129" t="s">
        <v>243</v>
      </c>
      <c r="C95" s="268">
        <v>0</v>
      </c>
      <c r="D95" s="268">
        <v>0</v>
      </c>
      <c r="F95"/>
    </row>
    <row r="96" spans="1:6" ht="15" x14ac:dyDescent="0.25">
      <c r="A96" s="61">
        <v>5599</v>
      </c>
      <c r="B96" s="129" t="s">
        <v>241</v>
      </c>
      <c r="C96" s="268">
        <v>0</v>
      </c>
      <c r="D96" s="268">
        <v>0</v>
      </c>
      <c r="F96"/>
    </row>
    <row r="97" spans="1:6" ht="15" x14ac:dyDescent="0.25">
      <c r="A97" s="256">
        <v>5600</v>
      </c>
      <c r="B97" s="255" t="s">
        <v>240</v>
      </c>
      <c r="C97" s="338">
        <v>0</v>
      </c>
      <c r="D97" s="338">
        <v>0</v>
      </c>
      <c r="F97"/>
    </row>
    <row r="98" spans="1:6" ht="15" x14ac:dyDescent="0.25">
      <c r="A98" s="256">
        <v>5610</v>
      </c>
      <c r="B98" s="255" t="s">
        <v>239</v>
      </c>
      <c r="C98" s="338">
        <v>0</v>
      </c>
      <c r="D98" s="338">
        <v>0</v>
      </c>
      <c r="F98"/>
    </row>
    <row r="99" spans="1:6" ht="15" x14ac:dyDescent="0.25">
      <c r="A99" s="61">
        <v>5611</v>
      </c>
      <c r="B99" s="129" t="s">
        <v>238</v>
      </c>
      <c r="C99" s="268">
        <v>0</v>
      </c>
      <c r="D99" s="268">
        <v>0</v>
      </c>
      <c r="F99"/>
    </row>
    <row r="100" spans="1:6" ht="15" x14ac:dyDescent="0.25">
      <c r="A100" s="256">
        <v>2110</v>
      </c>
      <c r="B100" s="258" t="s">
        <v>477</v>
      </c>
      <c r="C100" s="338">
        <f>SUM(C101:C105)</f>
        <v>0</v>
      </c>
      <c r="D100" s="338">
        <f>SUM(D101:D105)</f>
        <v>0</v>
      </c>
      <c r="F100"/>
    </row>
    <row r="101" spans="1:6" ht="15" x14ac:dyDescent="0.25">
      <c r="A101" s="61">
        <v>2111</v>
      </c>
      <c r="B101" s="129" t="s">
        <v>478</v>
      </c>
      <c r="C101" s="268">
        <v>0</v>
      </c>
      <c r="D101" s="268">
        <v>0</v>
      </c>
      <c r="F101"/>
    </row>
    <row r="102" spans="1:6" ht="15" x14ac:dyDescent="0.25">
      <c r="A102" s="61">
        <v>2112</v>
      </c>
      <c r="B102" s="129" t="s">
        <v>479</v>
      </c>
      <c r="C102" s="268">
        <v>0</v>
      </c>
      <c r="D102" s="268">
        <v>0</v>
      </c>
      <c r="F102"/>
    </row>
    <row r="103" spans="1:6" ht="15" x14ac:dyDescent="0.25">
      <c r="A103" s="61">
        <v>2112</v>
      </c>
      <c r="B103" s="129" t="s">
        <v>480</v>
      </c>
      <c r="C103" s="268">
        <v>0</v>
      </c>
      <c r="D103" s="268">
        <v>0</v>
      </c>
      <c r="F103"/>
    </row>
    <row r="104" spans="1:6" ht="15" x14ac:dyDescent="0.25">
      <c r="A104" s="61">
        <v>2115</v>
      </c>
      <c r="B104" s="129" t="s">
        <v>481</v>
      </c>
      <c r="C104" s="268">
        <v>0</v>
      </c>
      <c r="D104" s="268">
        <v>0</v>
      </c>
      <c r="F104"/>
    </row>
    <row r="105" spans="1:6" ht="15" x14ac:dyDescent="0.25">
      <c r="A105" s="61">
        <v>2114</v>
      </c>
      <c r="B105" s="129" t="s">
        <v>482</v>
      </c>
      <c r="C105" s="268">
        <v>0</v>
      </c>
      <c r="D105" s="268">
        <v>0</v>
      </c>
      <c r="F105"/>
    </row>
    <row r="106" spans="1:6" ht="15" x14ac:dyDescent="0.25">
      <c r="A106" s="61"/>
      <c r="B106" s="65" t="s">
        <v>483</v>
      </c>
      <c r="C106" s="338">
        <f>+C107+C129</f>
        <v>692031.29</v>
      </c>
      <c r="D106" s="338">
        <f>+D107+D129</f>
        <v>4308004.12</v>
      </c>
      <c r="F106"/>
    </row>
    <row r="107" spans="1:6" x14ac:dyDescent="0.2">
      <c r="A107" s="256">
        <v>4300</v>
      </c>
      <c r="B107" s="259" t="s">
        <v>377</v>
      </c>
      <c r="C107" s="339">
        <f>+C108+C111+C117+C119+C121</f>
        <v>0</v>
      </c>
      <c r="D107" s="339">
        <v>0</v>
      </c>
    </row>
    <row r="108" spans="1:6" x14ac:dyDescent="0.2">
      <c r="A108" s="256">
        <v>4310</v>
      </c>
      <c r="B108" s="259" t="s">
        <v>376</v>
      </c>
      <c r="C108" s="338">
        <f>+C109+C110</f>
        <v>0</v>
      </c>
      <c r="D108" s="338">
        <f>+D109+D110</f>
        <v>0</v>
      </c>
    </row>
    <row r="109" spans="1:6" x14ac:dyDescent="0.2">
      <c r="A109" s="61">
        <v>4311</v>
      </c>
      <c r="B109" s="121" t="s">
        <v>375</v>
      </c>
      <c r="C109" s="268">
        <v>0</v>
      </c>
      <c r="D109" s="268">
        <v>0</v>
      </c>
    </row>
    <row r="110" spans="1:6" x14ac:dyDescent="0.2">
      <c r="A110" s="61">
        <v>4319</v>
      </c>
      <c r="B110" s="121" t="s">
        <v>374</v>
      </c>
      <c r="C110" s="268">
        <v>0</v>
      </c>
      <c r="D110" s="268">
        <v>0</v>
      </c>
    </row>
    <row r="111" spans="1:6" x14ac:dyDescent="0.2">
      <c r="A111" s="256">
        <v>4320</v>
      </c>
      <c r="B111" s="259" t="s">
        <v>373</v>
      </c>
      <c r="C111" s="338">
        <f>+C112+C113+C114+C115+C116</f>
        <v>0</v>
      </c>
      <c r="D111" s="338">
        <f>+D112+D113+D114+D115+D116</f>
        <v>0</v>
      </c>
    </row>
    <row r="112" spans="1:6" x14ac:dyDescent="0.2">
      <c r="A112" s="61">
        <v>4321</v>
      </c>
      <c r="B112" s="121" t="s">
        <v>372</v>
      </c>
      <c r="C112" s="268">
        <v>0</v>
      </c>
      <c r="D112" s="268">
        <v>0</v>
      </c>
    </row>
    <row r="113" spans="1:4" x14ac:dyDescent="0.2">
      <c r="A113" s="61">
        <v>4322</v>
      </c>
      <c r="B113" s="121" t="s">
        <v>371</v>
      </c>
      <c r="C113" s="268">
        <v>0</v>
      </c>
      <c r="D113" s="268">
        <v>0</v>
      </c>
    </row>
    <row r="114" spans="1:4" x14ac:dyDescent="0.2">
      <c r="A114" s="61">
        <v>4323</v>
      </c>
      <c r="B114" s="121" t="s">
        <v>370</v>
      </c>
      <c r="C114" s="268">
        <v>0</v>
      </c>
      <c r="D114" s="268">
        <v>0</v>
      </c>
    </row>
    <row r="115" spans="1:4" x14ac:dyDescent="0.2">
      <c r="A115" s="61">
        <v>4324</v>
      </c>
      <c r="B115" s="121" t="s">
        <v>369</v>
      </c>
      <c r="C115" s="268">
        <v>0</v>
      </c>
      <c r="D115" s="268">
        <v>0</v>
      </c>
    </row>
    <row r="116" spans="1:4" x14ac:dyDescent="0.2">
      <c r="A116" s="61">
        <v>4325</v>
      </c>
      <c r="B116" s="121" t="s">
        <v>368</v>
      </c>
      <c r="C116" s="268">
        <v>0</v>
      </c>
      <c r="D116" s="268">
        <v>0</v>
      </c>
    </row>
    <row r="117" spans="1:4" x14ac:dyDescent="0.2">
      <c r="A117" s="256">
        <v>4330</v>
      </c>
      <c r="B117" s="259" t="s">
        <v>367</v>
      </c>
      <c r="C117" s="338">
        <f>+C118</f>
        <v>0</v>
      </c>
      <c r="D117" s="338">
        <f>+D118</f>
        <v>0</v>
      </c>
    </row>
    <row r="118" spans="1:4" x14ac:dyDescent="0.2">
      <c r="A118" s="61">
        <v>4331</v>
      </c>
      <c r="B118" s="121" t="s">
        <v>367</v>
      </c>
      <c r="C118" s="268">
        <v>0</v>
      </c>
      <c r="D118" s="268">
        <v>0</v>
      </c>
    </row>
    <row r="119" spans="1:4" x14ac:dyDescent="0.2">
      <c r="A119" s="256">
        <v>4340</v>
      </c>
      <c r="B119" s="259" t="s">
        <v>366</v>
      </c>
      <c r="C119" s="338">
        <f>+C120</f>
        <v>0</v>
      </c>
      <c r="D119" s="338">
        <f>+D120</f>
        <v>0</v>
      </c>
    </row>
    <row r="120" spans="1:4" x14ac:dyDescent="0.2">
      <c r="A120" s="61">
        <v>4341</v>
      </c>
      <c r="B120" s="121" t="s">
        <v>366</v>
      </c>
      <c r="C120" s="268">
        <v>0</v>
      </c>
      <c r="D120" s="268">
        <v>0</v>
      </c>
    </row>
    <row r="121" spans="1:4" x14ac:dyDescent="0.2">
      <c r="A121" s="256">
        <v>4390</v>
      </c>
      <c r="B121" s="259" t="s">
        <v>360</v>
      </c>
      <c r="C121" s="338">
        <f>+C122+C123+C124+C125+C126+C127+C128</f>
        <v>0</v>
      </c>
      <c r="D121" s="338">
        <f>+D122+D123+D124+D125+D126+D127+D128</f>
        <v>0</v>
      </c>
    </row>
    <row r="122" spans="1:4" x14ac:dyDescent="0.2">
      <c r="A122" s="61">
        <v>4392</v>
      </c>
      <c r="B122" s="121" t="s">
        <v>365</v>
      </c>
      <c r="C122" s="268">
        <v>0</v>
      </c>
      <c r="D122" s="268">
        <v>0</v>
      </c>
    </row>
    <row r="123" spans="1:4" x14ac:dyDescent="0.2">
      <c r="A123" s="61">
        <v>4393</v>
      </c>
      <c r="B123" s="121" t="s">
        <v>364</v>
      </c>
      <c r="C123" s="268">
        <v>0</v>
      </c>
      <c r="D123" s="268">
        <v>0</v>
      </c>
    </row>
    <row r="124" spans="1:4" x14ac:dyDescent="0.2">
      <c r="A124" s="61">
        <v>4394</v>
      </c>
      <c r="B124" s="121" t="s">
        <v>363</v>
      </c>
      <c r="C124" s="268">
        <v>0</v>
      </c>
      <c r="D124" s="268">
        <v>0</v>
      </c>
    </row>
    <row r="125" spans="1:4" x14ac:dyDescent="0.2">
      <c r="A125" s="61">
        <v>4395</v>
      </c>
      <c r="B125" s="121" t="s">
        <v>244</v>
      </c>
      <c r="C125" s="268">
        <v>0</v>
      </c>
      <c r="D125" s="268">
        <v>0</v>
      </c>
    </row>
    <row r="126" spans="1:4" x14ac:dyDescent="0.2">
      <c r="A126" s="61">
        <v>4396</v>
      </c>
      <c r="B126" s="121" t="s">
        <v>362</v>
      </c>
      <c r="C126" s="268">
        <v>0</v>
      </c>
      <c r="D126" s="268">
        <v>0</v>
      </c>
    </row>
    <row r="127" spans="1:4" x14ac:dyDescent="0.2">
      <c r="A127" s="61">
        <v>4397</v>
      </c>
      <c r="B127" s="121" t="s">
        <v>361</v>
      </c>
      <c r="C127" s="268">
        <v>0</v>
      </c>
      <c r="D127" s="268">
        <v>0</v>
      </c>
    </row>
    <row r="128" spans="1:4" x14ac:dyDescent="0.2">
      <c r="A128" s="61">
        <v>4399</v>
      </c>
      <c r="B128" s="121" t="s">
        <v>360</v>
      </c>
      <c r="C128" s="268">
        <v>0</v>
      </c>
      <c r="D128" s="268">
        <v>0</v>
      </c>
    </row>
    <row r="129" spans="1:6" ht="15" x14ac:dyDescent="0.25">
      <c r="A129" s="256">
        <v>1120</v>
      </c>
      <c r="B129" s="258" t="s">
        <v>484</v>
      </c>
      <c r="C129" s="338">
        <f>SUM(C130:C138)</f>
        <v>692031.29</v>
      </c>
      <c r="D129" s="338">
        <f>SUM(D130:D138)</f>
        <v>4308004.12</v>
      </c>
      <c r="F129"/>
    </row>
    <row r="130" spans="1:6" customFormat="1" ht="15" x14ac:dyDescent="0.25">
      <c r="A130" s="61">
        <v>1124</v>
      </c>
      <c r="B130" s="115" t="s">
        <v>485</v>
      </c>
      <c r="C130" s="268">
        <v>0</v>
      </c>
      <c r="D130" s="268">
        <v>0</v>
      </c>
    </row>
    <row r="131" spans="1:6" ht="15" x14ac:dyDescent="0.25">
      <c r="A131" s="61">
        <v>1124</v>
      </c>
      <c r="B131" s="115" t="s">
        <v>486</v>
      </c>
      <c r="C131" s="268">
        <v>0</v>
      </c>
      <c r="D131" s="268">
        <v>0</v>
      </c>
      <c r="F131"/>
    </row>
    <row r="132" spans="1:6" ht="15" x14ac:dyDescent="0.25">
      <c r="A132" s="61">
        <v>1124</v>
      </c>
      <c r="B132" s="115" t="s">
        <v>487</v>
      </c>
      <c r="C132" s="268">
        <v>0</v>
      </c>
      <c r="D132" s="268">
        <v>0</v>
      </c>
      <c r="F132"/>
    </row>
    <row r="133" spans="1:6" ht="15" x14ac:dyDescent="0.25">
      <c r="A133" s="61">
        <v>1124</v>
      </c>
      <c r="B133" s="115" t="s">
        <v>488</v>
      </c>
      <c r="C133" s="268">
        <v>0</v>
      </c>
      <c r="D133" s="268">
        <v>0</v>
      </c>
      <c r="F133"/>
    </row>
    <row r="134" spans="1:6" ht="15" x14ac:dyDescent="0.25">
      <c r="A134" s="61">
        <v>1124</v>
      </c>
      <c r="B134" s="115" t="s">
        <v>489</v>
      </c>
      <c r="C134" s="268">
        <v>0</v>
      </c>
      <c r="D134" s="268">
        <v>0</v>
      </c>
      <c r="F134"/>
    </row>
    <row r="135" spans="1:6" ht="15" x14ac:dyDescent="0.25">
      <c r="A135" s="61">
        <v>1124</v>
      </c>
      <c r="B135" s="115" t="s">
        <v>490</v>
      </c>
      <c r="C135" s="339">
        <v>692031.29</v>
      </c>
      <c r="D135" s="339">
        <v>4308004.12</v>
      </c>
      <c r="F135"/>
    </row>
    <row r="136" spans="1:6" ht="15" x14ac:dyDescent="0.25">
      <c r="A136" s="61">
        <v>1122</v>
      </c>
      <c r="B136" s="115" t="s">
        <v>491</v>
      </c>
      <c r="C136" s="268">
        <v>0</v>
      </c>
      <c r="D136" s="268">
        <v>0</v>
      </c>
      <c r="F136"/>
    </row>
    <row r="137" spans="1:6" ht="15" x14ac:dyDescent="0.25">
      <c r="A137" s="61">
        <v>1122</v>
      </c>
      <c r="B137" s="115" t="s">
        <v>492</v>
      </c>
      <c r="C137" s="268">
        <v>0</v>
      </c>
      <c r="D137" s="268">
        <v>0</v>
      </c>
      <c r="F137"/>
    </row>
    <row r="138" spans="1:6" ht="15" x14ac:dyDescent="0.25">
      <c r="A138" s="61">
        <v>1122</v>
      </c>
      <c r="B138" s="115" t="s">
        <v>493</v>
      </c>
      <c r="C138" s="268">
        <v>0</v>
      </c>
      <c r="D138" s="268">
        <v>0</v>
      </c>
      <c r="F138"/>
    </row>
    <row r="139" spans="1:6" ht="15" x14ac:dyDescent="0.25">
      <c r="A139" s="61"/>
      <c r="B139" s="257" t="s">
        <v>494</v>
      </c>
      <c r="C139" s="338">
        <f>C51+C52-C106</f>
        <v>-1545207.810000001</v>
      </c>
      <c r="D139" s="338">
        <f>D51+D52-D106</f>
        <v>-5643190.7100000028</v>
      </c>
      <c r="F139"/>
    </row>
    <row r="140" spans="1:6" ht="15" x14ac:dyDescent="0.25">
      <c r="F140"/>
    </row>
    <row r="141" spans="1:6" ht="15" x14ac:dyDescent="0.25">
      <c r="B141" s="40" t="s">
        <v>237</v>
      </c>
      <c r="F141"/>
    </row>
    <row r="142" spans="1:6" ht="15" x14ac:dyDescent="0.25">
      <c r="F142"/>
    </row>
    <row r="143" spans="1:6" ht="15" x14ac:dyDescent="0.25">
      <c r="F143"/>
    </row>
    <row r="144" spans="1:6" ht="15" x14ac:dyDescent="0.25">
      <c r="F144"/>
    </row>
    <row r="145" spans="3:7" ht="15" x14ac:dyDescent="0.25">
      <c r="C145" s="62"/>
      <c r="D145" s="62"/>
      <c r="F145"/>
    </row>
    <row r="146" spans="3:7" ht="9.9499999999999993" customHeight="1" x14ac:dyDescent="0.25">
      <c r="C146" s="62"/>
      <c r="F146"/>
    </row>
    <row r="147" spans="3:7" ht="9.9499999999999993" customHeight="1" x14ac:dyDescent="0.25">
      <c r="C147" s="62"/>
      <c r="F147"/>
    </row>
    <row r="148" spans="3:7" ht="9.9499999999999993" customHeight="1" x14ac:dyDescent="0.25">
      <c r="F148"/>
    </row>
    <row r="149" spans="3:7" ht="9.9499999999999993" customHeight="1" x14ac:dyDescent="0.25">
      <c r="F149"/>
    </row>
    <row r="150" spans="3:7" ht="9.9499999999999993" customHeight="1" x14ac:dyDescent="0.25">
      <c r="F150"/>
    </row>
    <row r="151" spans="3:7" ht="15" x14ac:dyDescent="0.25">
      <c r="F151"/>
    </row>
    <row r="152" spans="3:7" ht="15" x14ac:dyDescent="0.25">
      <c r="F152"/>
    </row>
    <row r="153" spans="3:7" ht="15" x14ac:dyDescent="0.25">
      <c r="F153"/>
    </row>
    <row r="154" spans="3:7" ht="15" x14ac:dyDescent="0.25">
      <c r="F154"/>
    </row>
    <row r="155" spans="3:7" ht="15" x14ac:dyDescent="0.25">
      <c r="F155"/>
    </row>
    <row r="156" spans="3:7" ht="15" x14ac:dyDescent="0.25">
      <c r="F156"/>
      <c r="G156" s="69"/>
    </row>
    <row r="157" spans="3:7" ht="15" x14ac:dyDescent="0.25">
      <c r="F157"/>
    </row>
    <row r="158" spans="3:7" ht="15" x14ac:dyDescent="0.25">
      <c r="F158"/>
    </row>
    <row r="159" spans="3:7" ht="15" x14ac:dyDescent="0.25">
      <c r="F159"/>
    </row>
    <row r="160" spans="3:7" ht="15" x14ac:dyDescent="0.25">
      <c r="F160"/>
    </row>
    <row r="161" spans="6:6" ht="15" x14ac:dyDescent="0.25">
      <c r="F161"/>
    </row>
  </sheetData>
  <sheetProtection formatCells="0" formatColumns="0" formatRows="0" insertColumns="0" insertRows="0" insertHyperlinks="0" deleteColumns="0" deleteRows="0" sort="0" autoFilter="0" pivotTables="0"/>
  <mergeCells count="3">
    <mergeCell ref="A1:C1"/>
    <mergeCell ref="A2:C2"/>
    <mergeCell ref="A3:C3"/>
  </mergeCells>
  <dataValidations count="2">
    <dataValidation allowBlank="1" showInputMessage="1" showErrorMessage="1" prompt="Saldo al 31 de diciembre del año anterior que se presenta" sqref="D7 D50"/>
    <dataValidation allowBlank="1" showInputMessage="1" showErrorMessage="1" prompt="Importe final del periodo que corresponde la información financiera trimestral que se presenta." sqref="C7 C50"/>
  </dataValidations>
  <pageMargins left="0.7" right="0.7" top="0.75" bottom="0.75" header="0.3" footer="0.3"/>
  <pageSetup paperSize="9" scale="66" fitToHeight="0"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28515625" style="73" customWidth="1"/>
    <col min="2" max="2" width="63.140625" style="73" customWidth="1"/>
    <col min="3" max="3" width="17.7109375" style="73" customWidth="1"/>
    <col min="4" max="16384" width="11.42578125" style="73"/>
  </cols>
  <sheetData>
    <row r="1" spans="1:4" s="131" customFormat="1" ht="18" customHeight="1" x14ac:dyDescent="0.25">
      <c r="A1" s="382" t="s">
        <v>1899</v>
      </c>
      <c r="B1" s="383"/>
      <c r="C1" s="384"/>
    </row>
    <row r="2" spans="1:4" s="131" customFormat="1" ht="18" customHeight="1" x14ac:dyDescent="0.25">
      <c r="A2" s="385" t="s">
        <v>495</v>
      </c>
      <c r="B2" s="386"/>
      <c r="C2" s="387"/>
    </row>
    <row r="3" spans="1:4" s="131" customFormat="1" ht="18" customHeight="1" x14ac:dyDescent="0.25">
      <c r="A3" s="385" t="s">
        <v>1244</v>
      </c>
      <c r="B3" s="386"/>
      <c r="C3" s="387"/>
    </row>
    <row r="4" spans="1:4" s="70" customFormat="1" x14ac:dyDescent="0.2">
      <c r="A4" s="388" t="s">
        <v>496</v>
      </c>
      <c r="B4" s="389"/>
      <c r="C4" s="390"/>
    </row>
    <row r="5" spans="1:4" x14ac:dyDescent="0.2">
      <c r="A5" s="71" t="s">
        <v>497</v>
      </c>
      <c r="B5" s="71"/>
      <c r="C5" s="280">
        <v>6882856.2000000002</v>
      </c>
      <c r="D5" s="106"/>
    </row>
    <row r="6" spans="1:4" x14ac:dyDescent="0.2">
      <c r="B6" s="74"/>
      <c r="C6" s="281"/>
    </row>
    <row r="7" spans="1:4" x14ac:dyDescent="0.2">
      <c r="A7" s="75" t="s">
        <v>498</v>
      </c>
      <c r="B7" s="75"/>
      <c r="C7" s="282">
        <f>SUM(C8:C13)</f>
        <v>92425.86</v>
      </c>
    </row>
    <row r="8" spans="1:4" x14ac:dyDescent="0.2">
      <c r="A8" s="76" t="s">
        <v>499</v>
      </c>
      <c r="B8" s="77" t="s">
        <v>376</v>
      </c>
      <c r="C8" s="283">
        <v>1325.8600000000001</v>
      </c>
    </row>
    <row r="9" spans="1:4" x14ac:dyDescent="0.2">
      <c r="A9" s="78" t="s">
        <v>500</v>
      </c>
      <c r="B9" s="79" t="s">
        <v>501</v>
      </c>
      <c r="C9" s="283">
        <v>0</v>
      </c>
    </row>
    <row r="10" spans="1:4" x14ac:dyDescent="0.2">
      <c r="A10" s="78" t="s">
        <v>502</v>
      </c>
      <c r="B10" s="79" t="s">
        <v>367</v>
      </c>
      <c r="C10" s="283">
        <v>0</v>
      </c>
    </row>
    <row r="11" spans="1:4" x14ac:dyDescent="0.2">
      <c r="A11" s="78" t="s">
        <v>503</v>
      </c>
      <c r="B11" s="79" t="s">
        <v>366</v>
      </c>
      <c r="C11" s="283">
        <v>0</v>
      </c>
    </row>
    <row r="12" spans="1:4" x14ac:dyDescent="0.2">
      <c r="A12" s="78" t="s">
        <v>504</v>
      </c>
      <c r="B12" s="79" t="s">
        <v>360</v>
      </c>
      <c r="C12" s="283">
        <v>91100</v>
      </c>
    </row>
    <row r="13" spans="1:4" x14ac:dyDescent="0.2">
      <c r="A13" s="80" t="s">
        <v>505</v>
      </c>
      <c r="B13" s="81" t="s">
        <v>506</v>
      </c>
      <c r="C13" s="283">
        <v>0</v>
      </c>
    </row>
    <row r="14" spans="1:4" x14ac:dyDescent="0.2">
      <c r="B14" s="82"/>
      <c r="C14" s="284"/>
    </row>
    <row r="15" spans="1:4" x14ac:dyDescent="0.2">
      <c r="A15" s="75" t="s">
        <v>507</v>
      </c>
      <c r="B15" s="74"/>
      <c r="C15" s="282">
        <f>SUM(C16:C18)</f>
        <v>0</v>
      </c>
    </row>
    <row r="16" spans="1:4" x14ac:dyDescent="0.2">
      <c r="A16" s="83">
        <v>3.1</v>
      </c>
      <c r="B16" s="79" t="s">
        <v>508</v>
      </c>
      <c r="C16" s="283">
        <v>0</v>
      </c>
    </row>
    <row r="17" spans="1:6" x14ac:dyDescent="0.2">
      <c r="A17" s="84">
        <v>3.2</v>
      </c>
      <c r="B17" s="79" t="s">
        <v>509</v>
      </c>
      <c r="C17" s="283">
        <v>0</v>
      </c>
    </row>
    <row r="18" spans="1:6" x14ac:dyDescent="0.2">
      <c r="A18" s="84">
        <v>3.3</v>
      </c>
      <c r="B18" s="81" t="s">
        <v>510</v>
      </c>
      <c r="C18" s="285">
        <v>0</v>
      </c>
    </row>
    <row r="19" spans="1:6" x14ac:dyDescent="0.2">
      <c r="B19" s="85"/>
      <c r="C19" s="286"/>
    </row>
    <row r="20" spans="1:6" x14ac:dyDescent="0.2">
      <c r="A20" s="86" t="s">
        <v>511</v>
      </c>
      <c r="B20" s="86"/>
      <c r="C20" s="280">
        <f>C5+C7-C15</f>
        <v>6975282.0600000005</v>
      </c>
    </row>
    <row r="22" spans="1:6" x14ac:dyDescent="0.2">
      <c r="B22" s="231" t="s">
        <v>237</v>
      </c>
      <c r="C22" s="108"/>
      <c r="D22" s="108"/>
      <c r="E22" s="108"/>
      <c r="F22" s="108"/>
    </row>
    <row r="23" spans="1:6" x14ac:dyDescent="0.2">
      <c r="B23" s="14"/>
      <c r="C23" s="108"/>
      <c r="D23" s="108"/>
      <c r="E23" s="108"/>
      <c r="F23" s="108"/>
    </row>
    <row r="24" spans="1:6" x14ac:dyDescent="0.2">
      <c r="B24" s="129"/>
      <c r="C24" s="129"/>
      <c r="D24" s="129"/>
      <c r="E24" s="129"/>
      <c r="F24" s="129"/>
    </row>
  </sheetData>
  <mergeCells count="4">
    <mergeCell ref="A1:C1"/>
    <mergeCell ref="A2:C2"/>
    <mergeCell ref="A3:C3"/>
    <mergeCell ref="A4:C4"/>
  </mergeCells>
  <pageMargins left="0.7" right="0.7" top="0.75" bottom="0.75" header="0.3" footer="0.3"/>
  <pageSetup scale="84" fitToHeight="0"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7109375" style="73" customWidth="1"/>
    <col min="2" max="2" width="62.140625" style="73" customWidth="1"/>
    <col min="3" max="3" width="17.7109375" style="73" customWidth="1"/>
    <col min="4" max="16384" width="11.42578125" style="73"/>
  </cols>
  <sheetData>
    <row r="1" spans="1:3" s="132" customFormat="1" ht="18.95" customHeight="1" x14ac:dyDescent="0.25">
      <c r="A1" s="391" t="s">
        <v>1899</v>
      </c>
      <c r="B1" s="392"/>
      <c r="C1" s="393"/>
    </row>
    <row r="2" spans="1:3" s="132" customFormat="1" ht="18.95" customHeight="1" x14ac:dyDescent="0.25">
      <c r="A2" s="394" t="s">
        <v>549</v>
      </c>
      <c r="B2" s="395"/>
      <c r="C2" s="396"/>
    </row>
    <row r="3" spans="1:3" s="132" customFormat="1" ht="18.95" customHeight="1" x14ac:dyDescent="0.25">
      <c r="A3" s="394" t="s">
        <v>1244</v>
      </c>
      <c r="B3" s="395"/>
      <c r="C3" s="396"/>
    </row>
    <row r="4" spans="1:3" x14ac:dyDescent="0.2">
      <c r="A4" s="388" t="s">
        <v>496</v>
      </c>
      <c r="B4" s="389"/>
      <c r="C4" s="390"/>
    </row>
    <row r="5" spans="1:3" x14ac:dyDescent="0.2">
      <c r="A5" s="101" t="s">
        <v>548</v>
      </c>
      <c r="B5" s="71"/>
      <c r="C5" s="291">
        <v>9579364.1999999993</v>
      </c>
    </row>
    <row r="6" spans="1:3" x14ac:dyDescent="0.2">
      <c r="A6" s="90"/>
      <c r="B6" s="74"/>
      <c r="C6" s="281"/>
    </row>
    <row r="7" spans="1:3" x14ac:dyDescent="0.2">
      <c r="A7" s="266" t="s">
        <v>547</v>
      </c>
      <c r="B7" s="265"/>
      <c r="C7" s="342">
        <f>SUM(C8:C28)</f>
        <v>564733.72</v>
      </c>
    </row>
    <row r="8" spans="1:3" x14ac:dyDescent="0.2">
      <c r="A8" s="99">
        <v>2.1</v>
      </c>
      <c r="B8" s="91" t="s">
        <v>345</v>
      </c>
      <c r="C8" s="292">
        <v>0</v>
      </c>
    </row>
    <row r="9" spans="1:3" x14ac:dyDescent="0.2">
      <c r="A9" s="99">
        <v>2.2000000000000002</v>
      </c>
      <c r="B9" s="91" t="s">
        <v>348</v>
      </c>
      <c r="C9" s="292">
        <v>0</v>
      </c>
    </row>
    <row r="10" spans="1:3" x14ac:dyDescent="0.2">
      <c r="A10" s="92">
        <v>2.2999999999999998</v>
      </c>
      <c r="B10" s="93" t="s">
        <v>163</v>
      </c>
      <c r="C10" s="292">
        <v>184568.82</v>
      </c>
    </row>
    <row r="11" spans="1:3" x14ac:dyDescent="0.2">
      <c r="A11" s="92">
        <v>2.4</v>
      </c>
      <c r="B11" s="93" t="s">
        <v>164</v>
      </c>
      <c r="C11" s="292">
        <v>87834.66</v>
      </c>
    </row>
    <row r="12" spans="1:3" x14ac:dyDescent="0.2">
      <c r="A12" s="92">
        <v>2.5</v>
      </c>
      <c r="B12" s="93" t="s">
        <v>165</v>
      </c>
      <c r="C12" s="292">
        <v>1910</v>
      </c>
    </row>
    <row r="13" spans="1:3" x14ac:dyDescent="0.2">
      <c r="A13" s="92">
        <v>2.6</v>
      </c>
      <c r="B13" s="93" t="s">
        <v>166</v>
      </c>
      <c r="C13" s="292">
        <v>267241.38</v>
      </c>
    </row>
    <row r="14" spans="1:3" x14ac:dyDescent="0.2">
      <c r="A14" s="92">
        <v>2.7</v>
      </c>
      <c r="B14" s="93" t="s">
        <v>167</v>
      </c>
      <c r="C14" s="292">
        <v>0</v>
      </c>
    </row>
    <row r="15" spans="1:3" x14ac:dyDescent="0.2">
      <c r="A15" s="92">
        <v>2.8</v>
      </c>
      <c r="B15" s="93" t="s">
        <v>168</v>
      </c>
      <c r="C15" s="292">
        <v>21991.66</v>
      </c>
    </row>
    <row r="16" spans="1:3" x14ac:dyDescent="0.2">
      <c r="A16" s="92">
        <v>2.9</v>
      </c>
      <c r="B16" s="93" t="s">
        <v>170</v>
      </c>
      <c r="C16" s="292">
        <v>0</v>
      </c>
    </row>
    <row r="17" spans="1:3" x14ac:dyDescent="0.2">
      <c r="A17" s="92" t="s">
        <v>546</v>
      </c>
      <c r="B17" s="93" t="s">
        <v>545</v>
      </c>
      <c r="C17" s="292">
        <v>0</v>
      </c>
    </row>
    <row r="18" spans="1:3" x14ac:dyDescent="0.2">
      <c r="A18" s="92" t="s">
        <v>544</v>
      </c>
      <c r="B18" s="93" t="s">
        <v>174</v>
      </c>
      <c r="C18" s="292">
        <v>1187.2</v>
      </c>
    </row>
    <row r="19" spans="1:3" x14ac:dyDescent="0.2">
      <c r="A19" s="92" t="s">
        <v>543</v>
      </c>
      <c r="B19" s="93" t="s">
        <v>542</v>
      </c>
      <c r="C19" s="292">
        <v>0</v>
      </c>
    </row>
    <row r="20" spans="1:3" x14ac:dyDescent="0.2">
      <c r="A20" s="92" t="s">
        <v>541</v>
      </c>
      <c r="B20" s="93" t="s">
        <v>540</v>
      </c>
      <c r="C20" s="292">
        <v>0</v>
      </c>
    </row>
    <row r="21" spans="1:3" x14ac:dyDescent="0.2">
      <c r="A21" s="92" t="s">
        <v>539</v>
      </c>
      <c r="B21" s="93" t="s">
        <v>538</v>
      </c>
      <c r="C21" s="292">
        <v>0</v>
      </c>
    </row>
    <row r="22" spans="1:3" x14ac:dyDescent="0.2">
      <c r="A22" s="92" t="s">
        <v>537</v>
      </c>
      <c r="B22" s="93" t="s">
        <v>536</v>
      </c>
      <c r="C22" s="292">
        <v>0</v>
      </c>
    </row>
    <row r="23" spans="1:3" x14ac:dyDescent="0.2">
      <c r="A23" s="92" t="s">
        <v>535</v>
      </c>
      <c r="B23" s="93" t="s">
        <v>534</v>
      </c>
      <c r="C23" s="292">
        <v>0</v>
      </c>
    </row>
    <row r="24" spans="1:3" x14ac:dyDescent="0.2">
      <c r="A24" s="92" t="s">
        <v>533</v>
      </c>
      <c r="B24" s="93" t="s">
        <v>532</v>
      </c>
      <c r="C24" s="292">
        <v>0</v>
      </c>
    </row>
    <row r="25" spans="1:3" x14ac:dyDescent="0.2">
      <c r="A25" s="92" t="s">
        <v>531</v>
      </c>
      <c r="B25" s="93" t="s">
        <v>530</v>
      </c>
      <c r="C25" s="292">
        <v>0</v>
      </c>
    </row>
    <row r="26" spans="1:3" x14ac:dyDescent="0.2">
      <c r="A26" s="92" t="s">
        <v>529</v>
      </c>
      <c r="B26" s="93" t="s">
        <v>528</v>
      </c>
      <c r="C26" s="292">
        <v>0</v>
      </c>
    </row>
    <row r="27" spans="1:3" x14ac:dyDescent="0.2">
      <c r="A27" s="92" t="s">
        <v>527</v>
      </c>
      <c r="B27" s="93" t="s">
        <v>526</v>
      </c>
      <c r="C27" s="292">
        <v>0</v>
      </c>
    </row>
    <row r="28" spans="1:3" x14ac:dyDescent="0.2">
      <c r="A28" s="92" t="s">
        <v>525</v>
      </c>
      <c r="B28" s="91" t="s">
        <v>524</v>
      </c>
      <c r="C28" s="292">
        <v>0</v>
      </c>
    </row>
    <row r="29" spans="1:3" x14ac:dyDescent="0.2">
      <c r="A29" s="98"/>
      <c r="B29" s="97"/>
      <c r="C29" s="293"/>
    </row>
    <row r="30" spans="1:3" x14ac:dyDescent="0.2">
      <c r="A30" s="264" t="s">
        <v>523</v>
      </c>
      <c r="B30" s="263"/>
      <c r="C30" s="343">
        <f>SUM(C31:C37)</f>
        <v>999709.57</v>
      </c>
    </row>
    <row r="31" spans="1:3" x14ac:dyDescent="0.2">
      <c r="A31" s="92" t="s">
        <v>522</v>
      </c>
      <c r="B31" s="93" t="s">
        <v>270</v>
      </c>
      <c r="C31" s="292">
        <v>999709.57</v>
      </c>
    </row>
    <row r="32" spans="1:3" x14ac:dyDescent="0.2">
      <c r="A32" s="92" t="s">
        <v>521</v>
      </c>
      <c r="B32" s="93" t="s">
        <v>261</v>
      </c>
      <c r="C32" s="292">
        <v>0</v>
      </c>
    </row>
    <row r="33" spans="1:4" x14ac:dyDescent="0.2">
      <c r="A33" s="92" t="s">
        <v>520</v>
      </c>
      <c r="B33" s="93" t="s">
        <v>258</v>
      </c>
      <c r="C33" s="292">
        <v>0</v>
      </c>
    </row>
    <row r="34" spans="1:4" x14ac:dyDescent="0.2">
      <c r="A34" s="92" t="s">
        <v>519</v>
      </c>
      <c r="B34" s="93" t="s">
        <v>518</v>
      </c>
      <c r="C34" s="292">
        <v>0</v>
      </c>
    </row>
    <row r="35" spans="1:4" x14ac:dyDescent="0.2">
      <c r="A35" s="92" t="s">
        <v>517</v>
      </c>
      <c r="B35" s="93" t="s">
        <v>516</v>
      </c>
      <c r="C35" s="292">
        <v>0</v>
      </c>
    </row>
    <row r="36" spans="1:4" x14ac:dyDescent="0.2">
      <c r="A36" s="92" t="s">
        <v>515</v>
      </c>
      <c r="B36" s="93" t="s">
        <v>250</v>
      </c>
      <c r="C36" s="292">
        <v>0</v>
      </c>
    </row>
    <row r="37" spans="1:4" x14ac:dyDescent="0.2">
      <c r="A37" s="92" t="s">
        <v>514</v>
      </c>
      <c r="B37" s="91" t="s">
        <v>513</v>
      </c>
      <c r="C37" s="295">
        <v>0</v>
      </c>
    </row>
    <row r="38" spans="1:4" x14ac:dyDescent="0.2">
      <c r="A38" s="90"/>
      <c r="B38" s="89"/>
      <c r="C38" s="296"/>
    </row>
    <row r="39" spans="1:4" x14ac:dyDescent="0.2">
      <c r="A39" s="87" t="s">
        <v>512</v>
      </c>
      <c r="B39" s="71"/>
      <c r="C39" s="280">
        <f>C5-C7+C30</f>
        <v>10014340.049999999</v>
      </c>
    </row>
    <row r="41" spans="1:4" x14ac:dyDescent="0.2">
      <c r="B41" s="231" t="s">
        <v>237</v>
      </c>
      <c r="C41" s="108"/>
      <c r="D41" s="108"/>
    </row>
    <row r="42" spans="1:4" x14ac:dyDescent="0.2">
      <c r="B42" s="14"/>
      <c r="C42" s="108"/>
      <c r="D42" s="108"/>
    </row>
    <row r="43" spans="1:4" x14ac:dyDescent="0.2">
      <c r="B43" s="109"/>
      <c r="C43" s="108"/>
      <c r="D43" s="108"/>
    </row>
  </sheetData>
  <mergeCells count="4">
    <mergeCell ref="A1:C1"/>
    <mergeCell ref="A2:C2"/>
    <mergeCell ref="A3:C3"/>
    <mergeCell ref="A4:C4"/>
  </mergeCells>
  <pageMargins left="0.7" right="0.7" top="0.75" bottom="0.75" header="0.3" footer="0.3"/>
  <pageSetup paperSize="9" scale="82" fitToHeight="0"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showGridLines="0" view="pageBreakPreview" zoomScaleNormal="100" zoomScaleSheetLayoutView="100" workbookViewId="0">
      <selection sqref="A1:F1"/>
    </sheetView>
  </sheetViews>
  <sheetFormatPr baseColWidth="10" defaultColWidth="9.140625" defaultRowHeight="11.25" x14ac:dyDescent="0.2"/>
  <cols>
    <col min="1" max="1" width="18.28515625" style="129" customWidth="1"/>
    <col min="2" max="2" width="72.140625" style="129" customWidth="1"/>
    <col min="3" max="7" width="15.7109375" style="129" customWidth="1"/>
    <col min="8" max="8" width="11.7109375" style="129" customWidth="1"/>
    <col min="9" max="9" width="13.42578125" style="129" customWidth="1"/>
    <col min="10" max="10" width="13.140625" style="129" customWidth="1"/>
    <col min="11" max="16384" width="9.140625" style="129"/>
  </cols>
  <sheetData>
    <row r="1" spans="1:10" ht="18.95" customHeight="1" x14ac:dyDescent="0.2">
      <c r="A1" s="381" t="s">
        <v>1899</v>
      </c>
      <c r="B1" s="381"/>
      <c r="C1" s="381"/>
      <c r="D1" s="381"/>
      <c r="E1" s="381"/>
      <c r="F1" s="381"/>
      <c r="G1" s="56" t="s">
        <v>95</v>
      </c>
      <c r="H1" s="57">
        <v>2022</v>
      </c>
    </row>
    <row r="2" spans="1:10" ht="18.95" customHeight="1" x14ac:dyDescent="0.2">
      <c r="A2" s="381" t="s">
        <v>598</v>
      </c>
      <c r="B2" s="381"/>
      <c r="C2" s="381"/>
      <c r="D2" s="381"/>
      <c r="E2" s="381"/>
      <c r="F2" s="381"/>
      <c r="G2" s="56" t="s">
        <v>97</v>
      </c>
      <c r="H2" s="57" t="s">
        <v>599</v>
      </c>
    </row>
    <row r="3" spans="1:10" ht="18.95" customHeight="1" x14ac:dyDescent="0.2">
      <c r="A3" s="381" t="s">
        <v>1244</v>
      </c>
      <c r="B3" s="381"/>
      <c r="C3" s="381"/>
      <c r="D3" s="381"/>
      <c r="E3" s="381"/>
      <c r="F3" s="381"/>
      <c r="G3" s="56" t="s">
        <v>98</v>
      </c>
      <c r="H3" s="57">
        <v>4</v>
      </c>
    </row>
    <row r="4" spans="1:10" x14ac:dyDescent="0.2">
      <c r="A4" s="58" t="s">
        <v>99</v>
      </c>
      <c r="B4" s="59"/>
      <c r="C4" s="59"/>
      <c r="D4" s="59"/>
      <c r="E4" s="59"/>
      <c r="F4" s="59"/>
      <c r="G4" s="59"/>
      <c r="H4" s="59"/>
    </row>
    <row r="7" spans="1:10" ht="24.95" customHeight="1" x14ac:dyDescent="0.2">
      <c r="A7" s="104" t="s">
        <v>101</v>
      </c>
      <c r="B7" s="104" t="s">
        <v>597</v>
      </c>
      <c r="C7" s="103" t="s">
        <v>596</v>
      </c>
      <c r="D7" s="103" t="s">
        <v>595</v>
      </c>
      <c r="E7" s="103" t="s">
        <v>594</v>
      </c>
      <c r="F7" s="103" t="s">
        <v>593</v>
      </c>
      <c r="G7" s="103" t="s">
        <v>588</v>
      </c>
      <c r="H7" s="103" t="s">
        <v>592</v>
      </c>
      <c r="I7" s="103" t="s">
        <v>591</v>
      </c>
      <c r="J7" s="103" t="s">
        <v>590</v>
      </c>
    </row>
    <row r="8" spans="1:10" s="66" customFormat="1" x14ac:dyDescent="0.2">
      <c r="A8" s="256">
        <v>7000</v>
      </c>
      <c r="B8" s="255" t="s">
        <v>589</v>
      </c>
      <c r="C8" s="338">
        <f>+C9+C10+C11+C12+C13+C14+C15+C16+C17+C18+C19++C23+C27+C28+C29+C30+C31+C32+C33+C34+C35+C36+C37+C38+C39+C40</f>
        <v>0</v>
      </c>
      <c r="D8" s="338">
        <f>+D9+D10+D11+D12+D13+D14+D15+D16+D17+D18+D19++D23+D27+D28+D29+D30+D31+D32+D33+D34+D35+D36+D37+D38+D39+D40</f>
        <v>40156849.200000003</v>
      </c>
      <c r="E8" s="338">
        <f>+E9+E10+E11+E12+E13+E14+E15+E16+E17+E18+E19++E23+E27+E28+E29+E30+E31+E32+E33+E34+E35+E36+E37+E38+E39+E40</f>
        <v>40156849.200000003</v>
      </c>
      <c r="F8" s="338">
        <v>0</v>
      </c>
      <c r="G8" s="255"/>
      <c r="H8" s="255"/>
      <c r="I8" s="255"/>
      <c r="J8" s="255"/>
    </row>
    <row r="9" spans="1:10" x14ac:dyDescent="0.2">
      <c r="A9" s="129">
        <v>7110</v>
      </c>
      <c r="B9" s="129" t="s">
        <v>588</v>
      </c>
      <c r="C9" s="268">
        <v>0</v>
      </c>
      <c r="D9" s="268">
        <v>0</v>
      </c>
      <c r="E9" s="268">
        <v>0</v>
      </c>
      <c r="F9" s="268">
        <v>0</v>
      </c>
    </row>
    <row r="10" spans="1:10" x14ac:dyDescent="0.2">
      <c r="A10" s="129">
        <v>7120</v>
      </c>
      <c r="B10" s="129" t="s">
        <v>587</v>
      </c>
      <c r="C10" s="268">
        <v>0</v>
      </c>
      <c r="D10" s="268">
        <v>0</v>
      </c>
      <c r="E10" s="268">
        <v>0</v>
      </c>
      <c r="F10" s="268">
        <v>0</v>
      </c>
    </row>
    <row r="11" spans="1:10" x14ac:dyDescent="0.2">
      <c r="A11" s="129">
        <v>7130</v>
      </c>
      <c r="B11" s="129" t="s">
        <v>586</v>
      </c>
      <c r="C11" s="268">
        <v>0</v>
      </c>
      <c r="D11" s="268">
        <v>0</v>
      </c>
      <c r="E11" s="268">
        <v>0</v>
      </c>
      <c r="F11" s="268">
        <v>0</v>
      </c>
    </row>
    <row r="12" spans="1:10" x14ac:dyDescent="0.2">
      <c r="A12" s="129">
        <v>7140</v>
      </c>
      <c r="B12" s="129" t="s">
        <v>585</v>
      </c>
      <c r="C12" s="268">
        <v>0</v>
      </c>
      <c r="D12" s="268">
        <v>0</v>
      </c>
      <c r="E12" s="268">
        <v>0</v>
      </c>
      <c r="F12" s="268">
        <v>0</v>
      </c>
    </row>
    <row r="13" spans="1:10" x14ac:dyDescent="0.2">
      <c r="A13" s="129">
        <v>7150</v>
      </c>
      <c r="B13" s="129" t="s">
        <v>584</v>
      </c>
      <c r="C13" s="268">
        <v>0</v>
      </c>
      <c r="D13" s="268">
        <v>0</v>
      </c>
      <c r="E13" s="268">
        <v>0</v>
      </c>
      <c r="F13" s="268">
        <v>0</v>
      </c>
    </row>
    <row r="14" spans="1:10" x14ac:dyDescent="0.2">
      <c r="A14" s="129">
        <v>7160</v>
      </c>
      <c r="B14" s="129" t="s">
        <v>583</v>
      </c>
      <c r="C14" s="268">
        <v>0</v>
      </c>
      <c r="D14" s="268">
        <v>0</v>
      </c>
      <c r="E14" s="268">
        <v>0</v>
      </c>
      <c r="F14" s="268">
        <v>0</v>
      </c>
    </row>
    <row r="15" spans="1:10" x14ac:dyDescent="0.2">
      <c r="A15" s="129">
        <v>7210</v>
      </c>
      <c r="B15" s="129" t="s">
        <v>582</v>
      </c>
      <c r="C15" s="268">
        <v>0</v>
      </c>
      <c r="D15" s="268">
        <v>0</v>
      </c>
      <c r="E15" s="268">
        <v>0</v>
      </c>
      <c r="F15" s="268">
        <v>0</v>
      </c>
    </row>
    <row r="16" spans="1:10" x14ac:dyDescent="0.2">
      <c r="A16" s="129">
        <v>7220</v>
      </c>
      <c r="B16" s="129" t="s">
        <v>581</v>
      </c>
      <c r="C16" s="268">
        <v>0</v>
      </c>
      <c r="D16" s="268">
        <v>0</v>
      </c>
      <c r="E16" s="268">
        <v>0</v>
      </c>
      <c r="F16" s="268">
        <v>0</v>
      </c>
    </row>
    <row r="17" spans="1:10" x14ac:dyDescent="0.2">
      <c r="A17" s="129">
        <v>7230</v>
      </c>
      <c r="B17" s="129" t="s">
        <v>580</v>
      </c>
      <c r="C17" s="268">
        <v>0</v>
      </c>
      <c r="D17" s="268">
        <v>0</v>
      </c>
      <c r="E17" s="268">
        <v>0</v>
      </c>
      <c r="F17" s="268">
        <v>0</v>
      </c>
    </row>
    <row r="18" spans="1:10" x14ac:dyDescent="0.2">
      <c r="A18" s="129">
        <v>7240</v>
      </c>
      <c r="B18" s="129" t="s">
        <v>579</v>
      </c>
      <c r="C18" s="268">
        <v>0</v>
      </c>
      <c r="D18" s="268">
        <v>0</v>
      </c>
      <c r="E18" s="268">
        <v>0</v>
      </c>
      <c r="F18" s="268">
        <v>0</v>
      </c>
    </row>
    <row r="19" spans="1:10" x14ac:dyDescent="0.2">
      <c r="A19" s="255">
        <v>7250</v>
      </c>
      <c r="B19" s="255" t="s">
        <v>578</v>
      </c>
      <c r="C19" s="338">
        <f>+C20</f>
        <v>0</v>
      </c>
      <c r="D19" s="338">
        <f>+D20</f>
        <v>40156849.200000003</v>
      </c>
      <c r="E19" s="338">
        <f>+E20</f>
        <v>0</v>
      </c>
      <c r="F19" s="338">
        <f>+F20</f>
        <v>40156849.200000003</v>
      </c>
      <c r="G19" s="254"/>
      <c r="H19" s="254"/>
      <c r="I19" s="254"/>
      <c r="J19" s="254"/>
    </row>
    <row r="20" spans="1:10" x14ac:dyDescent="0.2">
      <c r="A20" s="254" t="s">
        <v>1942</v>
      </c>
      <c r="B20" s="254" t="s">
        <v>1941</v>
      </c>
      <c r="C20" s="339">
        <f>SUM(C21:C22)</f>
        <v>0</v>
      </c>
      <c r="D20" s="339">
        <f>SUM(D21:D22)</f>
        <v>40156849.200000003</v>
      </c>
      <c r="E20" s="339">
        <f>SUM(E21:E22)</f>
        <v>0</v>
      </c>
      <c r="F20" s="339">
        <f>SUM(F21:F22)</f>
        <v>40156849.200000003</v>
      </c>
      <c r="G20" s="254"/>
      <c r="H20" s="254"/>
      <c r="I20" s="254"/>
      <c r="J20" s="254"/>
    </row>
    <row r="21" spans="1:10" x14ac:dyDescent="0.2">
      <c r="A21" s="129" t="s">
        <v>1940</v>
      </c>
      <c r="B21" s="129" t="s">
        <v>1939</v>
      </c>
      <c r="C21" s="268">
        <v>0</v>
      </c>
      <c r="D21" s="268">
        <v>22686977.649999999</v>
      </c>
      <c r="E21" s="268">
        <v>0</v>
      </c>
      <c r="F21" s="268">
        <v>22686977.649999999</v>
      </c>
    </row>
    <row r="22" spans="1:10" x14ac:dyDescent="0.2">
      <c r="A22" s="129" t="s">
        <v>1938</v>
      </c>
      <c r="B22" s="129" t="s">
        <v>1937</v>
      </c>
      <c r="C22" s="268">
        <v>0</v>
      </c>
      <c r="D22" s="268">
        <v>17469871.550000001</v>
      </c>
      <c r="E22" s="268">
        <v>0</v>
      </c>
      <c r="F22" s="268">
        <v>17469871.550000001</v>
      </c>
    </row>
    <row r="23" spans="1:10" x14ac:dyDescent="0.2">
      <c r="A23" s="255">
        <v>7260</v>
      </c>
      <c r="B23" s="255" t="s">
        <v>577</v>
      </c>
      <c r="C23" s="338">
        <f>SUM(C24:C26)</f>
        <v>0</v>
      </c>
      <c r="D23" s="338">
        <f>SUM(D24:D26)</f>
        <v>0</v>
      </c>
      <c r="E23" s="338">
        <f>+E24</f>
        <v>40156849.200000003</v>
      </c>
      <c r="F23" s="338">
        <f>+F24</f>
        <v>40156849.200000003</v>
      </c>
      <c r="G23" s="254"/>
      <c r="H23" s="254"/>
      <c r="I23" s="254"/>
      <c r="J23" s="254"/>
    </row>
    <row r="24" spans="1:10" x14ac:dyDescent="0.2">
      <c r="A24" s="254" t="s">
        <v>1936</v>
      </c>
      <c r="B24" s="254" t="s">
        <v>1935</v>
      </c>
      <c r="C24" s="339">
        <f>SUM(C25:C26)</f>
        <v>0</v>
      </c>
      <c r="D24" s="339">
        <f>SUM(D25:D26)</f>
        <v>0</v>
      </c>
      <c r="E24" s="339">
        <f>SUM(E25:E26)</f>
        <v>40156849.200000003</v>
      </c>
      <c r="F24" s="339">
        <f>SUM(F25:F26)</f>
        <v>40156849.200000003</v>
      </c>
      <c r="G24" s="254"/>
      <c r="H24" s="254"/>
      <c r="I24" s="254"/>
      <c r="J24" s="254"/>
    </row>
    <row r="25" spans="1:10" x14ac:dyDescent="0.2">
      <c r="A25" s="129" t="s">
        <v>1934</v>
      </c>
      <c r="B25" s="129" t="s">
        <v>1933</v>
      </c>
      <c r="C25" s="268">
        <v>0</v>
      </c>
      <c r="D25" s="268">
        <v>0</v>
      </c>
      <c r="E25" s="268">
        <v>22686977.649999999</v>
      </c>
      <c r="F25" s="268">
        <v>22686977.649999999</v>
      </c>
    </row>
    <row r="26" spans="1:10" x14ac:dyDescent="0.2">
      <c r="A26" s="129" t="s">
        <v>1932</v>
      </c>
      <c r="B26" s="129" t="s">
        <v>1931</v>
      </c>
      <c r="C26" s="268">
        <v>0</v>
      </c>
      <c r="D26" s="268">
        <v>0</v>
      </c>
      <c r="E26" s="268">
        <v>17469871.550000001</v>
      </c>
      <c r="F26" s="268">
        <v>17469871.550000001</v>
      </c>
    </row>
    <row r="27" spans="1:10" x14ac:dyDescent="0.2">
      <c r="A27" s="129">
        <v>7310</v>
      </c>
      <c r="B27" s="129" t="s">
        <v>576</v>
      </c>
      <c r="C27" s="268">
        <v>0</v>
      </c>
      <c r="D27" s="268">
        <v>0</v>
      </c>
      <c r="E27" s="268">
        <v>0</v>
      </c>
      <c r="F27" s="268">
        <v>0</v>
      </c>
    </row>
    <row r="28" spans="1:10" x14ac:dyDescent="0.2">
      <c r="A28" s="129">
        <v>7320</v>
      </c>
      <c r="B28" s="129" t="s">
        <v>575</v>
      </c>
      <c r="C28" s="268">
        <v>0</v>
      </c>
      <c r="D28" s="268">
        <v>0</v>
      </c>
      <c r="E28" s="268">
        <v>0</v>
      </c>
      <c r="F28" s="268">
        <v>0</v>
      </c>
    </row>
    <row r="29" spans="1:10" x14ac:dyDescent="0.2">
      <c r="A29" s="129">
        <v>7330</v>
      </c>
      <c r="B29" s="129" t="s">
        <v>574</v>
      </c>
      <c r="C29" s="268">
        <v>0</v>
      </c>
      <c r="D29" s="268">
        <v>0</v>
      </c>
      <c r="E29" s="268">
        <v>0</v>
      </c>
      <c r="F29" s="268">
        <v>0</v>
      </c>
    </row>
    <row r="30" spans="1:10" x14ac:dyDescent="0.2">
      <c r="A30" s="129">
        <v>7340</v>
      </c>
      <c r="B30" s="129" t="s">
        <v>573</v>
      </c>
      <c r="C30" s="268">
        <v>0</v>
      </c>
      <c r="D30" s="268">
        <v>0</v>
      </c>
      <c r="E30" s="268">
        <v>0</v>
      </c>
      <c r="F30" s="268">
        <v>0</v>
      </c>
    </row>
    <row r="31" spans="1:10" x14ac:dyDescent="0.2">
      <c r="A31" s="129">
        <v>7350</v>
      </c>
      <c r="B31" s="129" t="s">
        <v>572</v>
      </c>
      <c r="C31" s="268">
        <v>0</v>
      </c>
      <c r="D31" s="268">
        <v>0</v>
      </c>
      <c r="E31" s="268">
        <v>0</v>
      </c>
      <c r="F31" s="268">
        <v>0</v>
      </c>
    </row>
    <row r="32" spans="1:10" x14ac:dyDescent="0.2">
      <c r="A32" s="129">
        <v>7360</v>
      </c>
      <c r="B32" s="129" t="s">
        <v>571</v>
      </c>
      <c r="C32" s="268">
        <v>0</v>
      </c>
      <c r="D32" s="268">
        <v>0</v>
      </c>
      <c r="E32" s="268">
        <v>0</v>
      </c>
      <c r="F32" s="268">
        <v>0</v>
      </c>
    </row>
    <row r="33" spans="1:6" x14ac:dyDescent="0.2">
      <c r="A33" s="129">
        <v>7410</v>
      </c>
      <c r="B33" s="129" t="s">
        <v>1241</v>
      </c>
      <c r="C33" s="268">
        <v>0</v>
      </c>
      <c r="D33" s="268">
        <v>0</v>
      </c>
      <c r="E33" s="268">
        <v>0</v>
      </c>
      <c r="F33" s="268">
        <v>0</v>
      </c>
    </row>
    <row r="34" spans="1:6" x14ac:dyDescent="0.2">
      <c r="A34" s="129">
        <v>7420</v>
      </c>
      <c r="B34" s="129" t="s">
        <v>569</v>
      </c>
      <c r="C34" s="268">
        <v>0</v>
      </c>
      <c r="D34" s="268">
        <v>0</v>
      </c>
      <c r="E34" s="268">
        <v>0</v>
      </c>
      <c r="F34" s="268">
        <v>0</v>
      </c>
    </row>
    <row r="35" spans="1:6" x14ac:dyDescent="0.2">
      <c r="A35" s="129">
        <v>7510</v>
      </c>
      <c r="B35" s="129" t="s">
        <v>568</v>
      </c>
      <c r="C35" s="268">
        <v>0</v>
      </c>
      <c r="D35" s="268">
        <v>0</v>
      </c>
      <c r="E35" s="268">
        <v>0</v>
      </c>
      <c r="F35" s="268">
        <v>0</v>
      </c>
    </row>
    <row r="36" spans="1:6" x14ac:dyDescent="0.2">
      <c r="A36" s="129">
        <v>7520</v>
      </c>
      <c r="B36" s="129" t="s">
        <v>567</v>
      </c>
      <c r="C36" s="268">
        <v>0</v>
      </c>
      <c r="D36" s="268">
        <v>0</v>
      </c>
      <c r="E36" s="268">
        <v>0</v>
      </c>
      <c r="F36" s="268">
        <v>0</v>
      </c>
    </row>
    <row r="37" spans="1:6" x14ac:dyDescent="0.2">
      <c r="A37" s="129">
        <v>7610</v>
      </c>
      <c r="B37" s="129" t="s">
        <v>566</v>
      </c>
      <c r="C37" s="268">
        <v>0</v>
      </c>
      <c r="D37" s="268">
        <v>0</v>
      </c>
      <c r="E37" s="268">
        <v>0</v>
      </c>
      <c r="F37" s="268">
        <v>0</v>
      </c>
    </row>
    <row r="38" spans="1:6" x14ac:dyDescent="0.2">
      <c r="A38" s="129">
        <v>7620</v>
      </c>
      <c r="B38" s="129" t="s">
        <v>565</v>
      </c>
      <c r="C38" s="268">
        <v>0</v>
      </c>
      <c r="D38" s="268">
        <v>0</v>
      </c>
      <c r="E38" s="268">
        <v>0</v>
      </c>
      <c r="F38" s="268">
        <v>0</v>
      </c>
    </row>
    <row r="39" spans="1:6" x14ac:dyDescent="0.2">
      <c r="A39" s="129">
        <v>7630</v>
      </c>
      <c r="B39" s="129" t="s">
        <v>564</v>
      </c>
      <c r="C39" s="268">
        <v>0</v>
      </c>
      <c r="D39" s="268">
        <v>0</v>
      </c>
      <c r="E39" s="268">
        <v>0</v>
      </c>
      <c r="F39" s="268">
        <v>0</v>
      </c>
    </row>
    <row r="40" spans="1:6" x14ac:dyDescent="0.2">
      <c r="A40" s="129">
        <v>7640</v>
      </c>
      <c r="B40" s="129" t="s">
        <v>563</v>
      </c>
      <c r="C40" s="268">
        <v>0</v>
      </c>
      <c r="D40" s="268">
        <v>0</v>
      </c>
      <c r="E40" s="268">
        <v>0</v>
      </c>
      <c r="F40" s="268">
        <v>0</v>
      </c>
    </row>
    <row r="41" spans="1:6" s="66" customFormat="1" x14ac:dyDescent="0.2">
      <c r="A41" s="260">
        <v>8000</v>
      </c>
      <c r="B41" s="254" t="s">
        <v>562</v>
      </c>
      <c r="C41" s="339">
        <v>0</v>
      </c>
      <c r="D41" s="339">
        <v>150532656.22</v>
      </c>
      <c r="E41" s="339">
        <v>150532656.22</v>
      </c>
      <c r="F41" s="339">
        <v>0</v>
      </c>
    </row>
    <row r="42" spans="1:6" x14ac:dyDescent="0.2">
      <c r="A42" s="129">
        <v>8110</v>
      </c>
      <c r="B42" s="129" t="s">
        <v>561</v>
      </c>
      <c r="C42" s="268">
        <v>0</v>
      </c>
      <c r="D42" s="268">
        <v>12307700</v>
      </c>
      <c r="E42" s="268">
        <v>0</v>
      </c>
      <c r="F42" s="268">
        <v>12307700</v>
      </c>
    </row>
    <row r="43" spans="1:6" x14ac:dyDescent="0.2">
      <c r="A43" s="129">
        <v>8120</v>
      </c>
      <c r="B43" s="129" t="s">
        <v>560</v>
      </c>
      <c r="C43" s="268">
        <v>0</v>
      </c>
      <c r="D43" s="268">
        <v>6975282.0599999996</v>
      </c>
      <c r="E43" s="268">
        <v>13140110</v>
      </c>
      <c r="F43" s="268">
        <v>6164827.9400000004</v>
      </c>
    </row>
    <row r="44" spans="1:6" x14ac:dyDescent="0.2">
      <c r="A44" s="129">
        <v>8130</v>
      </c>
      <c r="B44" s="129" t="s">
        <v>559</v>
      </c>
      <c r="C44" s="268">
        <v>0</v>
      </c>
      <c r="D44" s="268">
        <v>832410</v>
      </c>
      <c r="E44" s="268">
        <v>0</v>
      </c>
      <c r="F44" s="268">
        <v>-832410</v>
      </c>
    </row>
    <row r="45" spans="1:6" x14ac:dyDescent="0.2">
      <c r="A45" s="129">
        <v>8140</v>
      </c>
      <c r="B45" s="129" t="s">
        <v>558</v>
      </c>
      <c r="C45" s="268">
        <v>0</v>
      </c>
      <c r="D45" s="268">
        <v>6975282.0599999996</v>
      </c>
      <c r="E45" s="268">
        <v>6975282.0599999996</v>
      </c>
      <c r="F45" s="268">
        <v>0</v>
      </c>
    </row>
    <row r="46" spans="1:6" x14ac:dyDescent="0.2">
      <c r="A46" s="129">
        <v>8150</v>
      </c>
      <c r="B46" s="129" t="s">
        <v>557</v>
      </c>
      <c r="C46" s="268">
        <v>0</v>
      </c>
      <c r="D46" s="268">
        <v>0</v>
      </c>
      <c r="E46" s="268">
        <v>6975282.0599999996</v>
      </c>
      <c r="F46" s="268">
        <v>6975282.0599999996</v>
      </c>
    </row>
    <row r="47" spans="1:6" x14ac:dyDescent="0.2">
      <c r="A47" s="129">
        <v>8210</v>
      </c>
      <c r="B47" s="129" t="s">
        <v>556</v>
      </c>
      <c r="C47" s="268">
        <v>0</v>
      </c>
      <c r="D47" s="268">
        <v>0</v>
      </c>
      <c r="E47" s="268">
        <v>12307700</v>
      </c>
      <c r="F47" s="268">
        <v>12307700</v>
      </c>
    </row>
    <row r="48" spans="1:6" x14ac:dyDescent="0.2">
      <c r="A48" s="129">
        <v>8220</v>
      </c>
      <c r="B48" s="129" t="s">
        <v>555</v>
      </c>
      <c r="C48" s="268">
        <v>0</v>
      </c>
      <c r="D48" s="268">
        <v>49132317.649999999</v>
      </c>
      <c r="E48" s="268">
        <v>45571571.850000001</v>
      </c>
      <c r="F48" s="268">
        <v>3560745.8</v>
      </c>
    </row>
    <row r="49" spans="1:6" x14ac:dyDescent="0.2">
      <c r="A49" s="129">
        <v>8230</v>
      </c>
      <c r="B49" s="129" t="s">
        <v>554</v>
      </c>
      <c r="C49" s="268">
        <v>0</v>
      </c>
      <c r="D49" s="268">
        <v>35992207.649999999</v>
      </c>
      <c r="E49" s="268">
        <v>36824617.649999999</v>
      </c>
      <c r="F49" s="268">
        <v>-832410</v>
      </c>
    </row>
    <row r="50" spans="1:6" x14ac:dyDescent="0.2">
      <c r="A50" s="129">
        <v>8240</v>
      </c>
      <c r="B50" s="129" t="s">
        <v>553</v>
      </c>
      <c r="C50" s="268">
        <v>0</v>
      </c>
      <c r="D50" s="268">
        <v>9579364.1999999993</v>
      </c>
      <c r="E50" s="268">
        <v>9579364.1999999993</v>
      </c>
      <c r="F50" s="268">
        <v>0</v>
      </c>
    </row>
    <row r="51" spans="1:6" x14ac:dyDescent="0.2">
      <c r="A51" s="129">
        <v>8250</v>
      </c>
      <c r="B51" s="129" t="s">
        <v>552</v>
      </c>
      <c r="C51" s="268">
        <v>0</v>
      </c>
      <c r="D51" s="268">
        <v>9579364.1999999993</v>
      </c>
      <c r="E51" s="268">
        <v>9579364.1999999993</v>
      </c>
      <c r="F51" s="268">
        <v>0</v>
      </c>
    </row>
    <row r="52" spans="1:6" x14ac:dyDescent="0.2">
      <c r="A52" s="129">
        <v>8260</v>
      </c>
      <c r="B52" s="129" t="s">
        <v>551</v>
      </c>
      <c r="C52" s="268">
        <v>0</v>
      </c>
      <c r="D52" s="268">
        <v>9579364.1999999993</v>
      </c>
      <c r="E52" s="268">
        <v>9579364.1999999993</v>
      </c>
      <c r="F52" s="268">
        <v>0</v>
      </c>
    </row>
    <row r="53" spans="1:6" x14ac:dyDescent="0.2">
      <c r="A53" s="129">
        <v>8270</v>
      </c>
      <c r="B53" s="129" t="s">
        <v>550</v>
      </c>
      <c r="C53" s="268">
        <v>0</v>
      </c>
      <c r="D53" s="268">
        <v>9579364.1999999993</v>
      </c>
      <c r="E53" s="268">
        <v>0</v>
      </c>
      <c r="F53" s="268">
        <v>9579364.1999999993</v>
      </c>
    </row>
    <row r="54" spans="1:6" x14ac:dyDescent="0.2">
      <c r="A54" s="102"/>
    </row>
    <row r="55" spans="1:6" x14ac:dyDescent="0.2">
      <c r="A55" s="102"/>
      <c r="B55" s="231" t="s">
        <v>237</v>
      </c>
      <c r="C55" s="108"/>
      <c r="D55" s="108"/>
      <c r="E55" s="108"/>
      <c r="F55" s="108"/>
    </row>
    <row r="56" spans="1:6" x14ac:dyDescent="0.2">
      <c r="B56" s="14"/>
      <c r="C56" s="108"/>
      <c r="D56" s="108"/>
      <c r="E56" s="108"/>
      <c r="F56" s="108"/>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pageSetup paperSize="9" scale="42" fitToHeight="0"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4"/>
  <sheetViews>
    <sheetView showGridLines="0" view="pageBreakPreview" zoomScaleNormal="100" zoomScaleSheetLayoutView="100" workbookViewId="0">
      <selection sqref="A1:F1"/>
    </sheetView>
  </sheetViews>
  <sheetFormatPr baseColWidth="10" defaultColWidth="9.140625" defaultRowHeight="11.25" x14ac:dyDescent="0.2"/>
  <cols>
    <col min="1" max="1" width="10" style="40" customWidth="1"/>
    <col min="2" max="2" width="64.5703125" style="40" bestFit="1" customWidth="1"/>
    <col min="3" max="3" width="16.42578125" style="40" bestFit="1" customWidth="1"/>
    <col min="4" max="4" width="19.140625" style="40" customWidth="1"/>
    <col min="5" max="5" width="24.5703125" style="40" customWidth="1"/>
    <col min="6" max="6" width="22.7109375" style="40" customWidth="1"/>
    <col min="7" max="8" width="16.7109375" style="40" customWidth="1"/>
    <col min="9" max="16384" width="9.140625" style="40"/>
  </cols>
  <sheetData>
    <row r="1" spans="1:8" s="305" customFormat="1" ht="18.95" customHeight="1" x14ac:dyDescent="0.25">
      <c r="A1" s="379" t="s">
        <v>1964</v>
      </c>
      <c r="B1" s="380"/>
      <c r="C1" s="380"/>
      <c r="D1" s="380"/>
      <c r="E1" s="380"/>
      <c r="F1" s="380"/>
      <c r="G1" s="36" t="s">
        <v>95</v>
      </c>
      <c r="H1" s="37">
        <v>2022</v>
      </c>
    </row>
    <row r="2" spans="1:8" s="305" customFormat="1" ht="18.95" customHeight="1" x14ac:dyDescent="0.25">
      <c r="A2" s="379" t="s">
        <v>96</v>
      </c>
      <c r="B2" s="380"/>
      <c r="C2" s="380"/>
      <c r="D2" s="380"/>
      <c r="E2" s="380"/>
      <c r="F2" s="380"/>
      <c r="G2" s="36" t="s">
        <v>97</v>
      </c>
      <c r="H2" s="37" t="s">
        <v>599</v>
      </c>
    </row>
    <row r="3" spans="1:8" s="305" customFormat="1" ht="18.95" customHeight="1" x14ac:dyDescent="0.25">
      <c r="A3" s="379" t="s">
        <v>1663</v>
      </c>
      <c r="B3" s="380"/>
      <c r="C3" s="380"/>
      <c r="D3" s="380"/>
      <c r="E3" s="380"/>
      <c r="F3" s="380"/>
      <c r="G3" s="36" t="s">
        <v>98</v>
      </c>
      <c r="H3" s="37">
        <v>4</v>
      </c>
    </row>
    <row r="4" spans="1:8" x14ac:dyDescent="0.2">
      <c r="A4" s="38" t="s">
        <v>99</v>
      </c>
      <c r="B4" s="39"/>
      <c r="C4" s="39"/>
      <c r="D4" s="39"/>
      <c r="E4" s="39"/>
      <c r="F4" s="39"/>
      <c r="G4" s="39"/>
      <c r="H4" s="39"/>
    </row>
    <row r="6" spans="1:8" x14ac:dyDescent="0.2">
      <c r="A6" s="39" t="s">
        <v>100</v>
      </c>
      <c r="B6" s="39"/>
      <c r="C6" s="39"/>
      <c r="D6" s="39"/>
      <c r="E6" s="39"/>
      <c r="F6" s="39"/>
      <c r="G6" s="39"/>
      <c r="H6" s="39"/>
    </row>
    <row r="7" spans="1:8" x14ac:dyDescent="0.2">
      <c r="A7" s="41" t="s">
        <v>101</v>
      </c>
      <c r="B7" s="41" t="s">
        <v>102</v>
      </c>
      <c r="C7" s="41" t="s">
        <v>103</v>
      </c>
      <c r="D7" s="41" t="s">
        <v>104</v>
      </c>
      <c r="E7" s="41"/>
      <c r="F7" s="41"/>
      <c r="G7" s="41"/>
      <c r="H7" s="41"/>
    </row>
    <row r="8" spans="1:8" x14ac:dyDescent="0.2">
      <c r="A8" s="42">
        <v>1114</v>
      </c>
      <c r="B8" s="40" t="s">
        <v>105</v>
      </c>
      <c r="C8" s="114">
        <v>0</v>
      </c>
    </row>
    <row r="9" spans="1:8" x14ac:dyDescent="0.2">
      <c r="A9" s="42">
        <v>1115</v>
      </c>
      <c r="B9" s="40" t="s">
        <v>106</v>
      </c>
      <c r="C9" s="114">
        <v>0</v>
      </c>
    </row>
    <row r="10" spans="1:8" x14ac:dyDescent="0.2">
      <c r="A10" s="42">
        <v>1121</v>
      </c>
      <c r="B10" s="40" t="s">
        <v>107</v>
      </c>
      <c r="C10" s="114">
        <v>0</v>
      </c>
    </row>
    <row r="11" spans="1:8" x14ac:dyDescent="0.2">
      <c r="A11" s="42">
        <v>1211</v>
      </c>
      <c r="B11" s="40" t="s">
        <v>108</v>
      </c>
      <c r="C11" s="114">
        <v>0</v>
      </c>
    </row>
    <row r="13" spans="1:8" x14ac:dyDescent="0.2">
      <c r="A13" s="39" t="s">
        <v>109</v>
      </c>
      <c r="B13" s="39"/>
      <c r="C13" s="39"/>
      <c r="D13" s="39"/>
      <c r="E13" s="39"/>
      <c r="F13" s="39"/>
      <c r="G13" s="39"/>
      <c r="H13" s="39"/>
    </row>
    <row r="14" spans="1:8" x14ac:dyDescent="0.2">
      <c r="A14" s="41" t="s">
        <v>101</v>
      </c>
      <c r="B14" s="41" t="s">
        <v>102</v>
      </c>
      <c r="C14" s="41" t="s">
        <v>103</v>
      </c>
      <c r="D14" s="41">
        <v>2021</v>
      </c>
      <c r="E14" s="41">
        <f>D14-1</f>
        <v>2020</v>
      </c>
      <c r="F14" s="41">
        <f>E14-1</f>
        <v>2019</v>
      </c>
      <c r="G14" s="41">
        <f>F14-1</f>
        <v>2018</v>
      </c>
      <c r="H14" s="41" t="s">
        <v>110</v>
      </c>
    </row>
    <row r="15" spans="1:8" x14ac:dyDescent="0.2">
      <c r="A15" s="42">
        <v>1122</v>
      </c>
      <c r="B15" s="40" t="s">
        <v>111</v>
      </c>
      <c r="C15" s="268">
        <v>0</v>
      </c>
      <c r="D15" s="268">
        <v>0</v>
      </c>
      <c r="E15" s="268">
        <v>0</v>
      </c>
      <c r="F15" s="268">
        <v>0</v>
      </c>
      <c r="G15" s="268">
        <v>0</v>
      </c>
    </row>
    <row r="16" spans="1:8" x14ac:dyDescent="0.2">
      <c r="A16" s="42">
        <v>1124</v>
      </c>
      <c r="B16" s="40" t="s">
        <v>112</v>
      </c>
      <c r="C16" s="268">
        <v>0</v>
      </c>
      <c r="D16" s="268">
        <v>0</v>
      </c>
      <c r="E16" s="268">
        <v>0</v>
      </c>
      <c r="F16" s="268">
        <v>0</v>
      </c>
      <c r="G16" s="268">
        <v>0</v>
      </c>
    </row>
    <row r="18" spans="1:8" x14ac:dyDescent="0.2">
      <c r="A18" s="39" t="s">
        <v>113</v>
      </c>
      <c r="B18" s="39"/>
      <c r="C18" s="39"/>
      <c r="D18" s="39"/>
      <c r="E18" s="39"/>
      <c r="F18" s="39"/>
      <c r="G18" s="39"/>
      <c r="H18" s="39"/>
    </row>
    <row r="19" spans="1:8" x14ac:dyDescent="0.2">
      <c r="A19" s="41" t="s">
        <v>101</v>
      </c>
      <c r="B19" s="41" t="s">
        <v>102</v>
      </c>
      <c r="C19" s="41" t="s">
        <v>103</v>
      </c>
      <c r="D19" s="41" t="s">
        <v>114</v>
      </c>
      <c r="E19" s="41" t="s">
        <v>115</v>
      </c>
      <c r="F19" s="41" t="s">
        <v>116</v>
      </c>
      <c r="G19" s="41" t="s">
        <v>117</v>
      </c>
      <c r="H19" s="41" t="s">
        <v>118</v>
      </c>
    </row>
    <row r="20" spans="1:8" x14ac:dyDescent="0.2">
      <c r="A20" s="42">
        <v>1123</v>
      </c>
      <c r="B20" s="40" t="s">
        <v>119</v>
      </c>
      <c r="C20" s="268">
        <v>803.2</v>
      </c>
      <c r="D20" s="268">
        <v>0</v>
      </c>
      <c r="E20" s="268">
        <v>0</v>
      </c>
      <c r="F20" s="268">
        <v>0</v>
      </c>
      <c r="G20" s="268">
        <v>0</v>
      </c>
    </row>
    <row r="21" spans="1:8" x14ac:dyDescent="0.2">
      <c r="A21" s="42">
        <v>1125</v>
      </c>
      <c r="B21" s="40" t="s">
        <v>120</v>
      </c>
      <c r="C21" s="268">
        <v>0</v>
      </c>
      <c r="D21" s="268">
        <v>0</v>
      </c>
      <c r="E21" s="268">
        <v>0</v>
      </c>
      <c r="F21" s="268">
        <v>0</v>
      </c>
      <c r="G21" s="268">
        <v>0</v>
      </c>
    </row>
    <row r="22" spans="1:8" x14ac:dyDescent="0.2">
      <c r="A22" s="123">
        <v>1126</v>
      </c>
      <c r="B22" s="124" t="s">
        <v>121</v>
      </c>
      <c r="C22" s="268">
        <v>0</v>
      </c>
      <c r="D22" s="268">
        <v>0</v>
      </c>
      <c r="E22" s="268">
        <v>0</v>
      </c>
      <c r="F22" s="268">
        <v>0</v>
      </c>
      <c r="G22" s="268">
        <v>0</v>
      </c>
    </row>
    <row r="23" spans="1:8" x14ac:dyDescent="0.2">
      <c r="A23" s="123">
        <v>1129</v>
      </c>
      <c r="B23" s="124" t="s">
        <v>122</v>
      </c>
      <c r="C23" s="268">
        <v>0</v>
      </c>
      <c r="D23" s="268">
        <v>0</v>
      </c>
      <c r="E23" s="268">
        <v>0</v>
      </c>
      <c r="F23" s="268">
        <v>0</v>
      </c>
      <c r="G23" s="268">
        <v>0</v>
      </c>
    </row>
    <row r="24" spans="1:8" x14ac:dyDescent="0.2">
      <c r="A24" s="42">
        <v>1131</v>
      </c>
      <c r="B24" s="40" t="s">
        <v>123</v>
      </c>
      <c r="C24" s="268">
        <v>0</v>
      </c>
      <c r="D24" s="268">
        <v>0</v>
      </c>
      <c r="E24" s="268">
        <v>0</v>
      </c>
      <c r="F24" s="268">
        <v>0</v>
      </c>
      <c r="G24" s="268">
        <v>0</v>
      </c>
    </row>
    <row r="25" spans="1:8" x14ac:dyDescent="0.2">
      <c r="A25" s="42">
        <v>1132</v>
      </c>
      <c r="B25" s="40" t="s">
        <v>124</v>
      </c>
      <c r="C25" s="268">
        <v>0</v>
      </c>
      <c r="D25" s="268">
        <v>0</v>
      </c>
      <c r="E25" s="268">
        <v>0</v>
      </c>
      <c r="F25" s="268">
        <v>0</v>
      </c>
      <c r="G25" s="268">
        <v>0</v>
      </c>
    </row>
    <row r="26" spans="1:8" x14ac:dyDescent="0.2">
      <c r="A26" s="42">
        <v>1133</v>
      </c>
      <c r="B26" s="40" t="s">
        <v>125</v>
      </c>
      <c r="C26" s="268">
        <v>0</v>
      </c>
      <c r="D26" s="268">
        <v>0</v>
      </c>
      <c r="E26" s="268">
        <v>0</v>
      </c>
      <c r="F26" s="268">
        <v>0</v>
      </c>
      <c r="G26" s="268">
        <v>0</v>
      </c>
    </row>
    <row r="27" spans="1:8" x14ac:dyDescent="0.2">
      <c r="A27" s="42">
        <v>1134</v>
      </c>
      <c r="B27" s="40" t="s">
        <v>126</v>
      </c>
      <c r="C27" s="268">
        <v>0</v>
      </c>
      <c r="D27" s="268">
        <v>0</v>
      </c>
      <c r="E27" s="268">
        <v>0</v>
      </c>
      <c r="F27" s="268">
        <v>0</v>
      </c>
      <c r="G27" s="268">
        <v>0</v>
      </c>
    </row>
    <row r="28" spans="1:8" x14ac:dyDescent="0.2">
      <c r="A28" s="42">
        <v>1139</v>
      </c>
      <c r="B28" s="40" t="s">
        <v>127</v>
      </c>
      <c r="C28" s="268">
        <v>0</v>
      </c>
      <c r="D28" s="268">
        <v>0</v>
      </c>
      <c r="E28" s="268">
        <v>0</v>
      </c>
      <c r="F28" s="268">
        <v>0</v>
      </c>
      <c r="G28" s="268">
        <v>0</v>
      </c>
    </row>
    <row r="30" spans="1:8" x14ac:dyDescent="0.2">
      <c r="A30" s="39" t="s">
        <v>128</v>
      </c>
      <c r="B30" s="39"/>
      <c r="C30" s="39"/>
      <c r="D30" s="39"/>
      <c r="E30" s="39"/>
      <c r="F30" s="39"/>
      <c r="G30" s="39"/>
      <c r="H30" s="39"/>
    </row>
    <row r="31" spans="1:8" x14ac:dyDescent="0.2">
      <c r="A31" s="41" t="s">
        <v>101</v>
      </c>
      <c r="B31" s="41" t="s">
        <v>102</v>
      </c>
      <c r="C31" s="41" t="s">
        <v>103</v>
      </c>
      <c r="D31" s="41" t="s">
        <v>129</v>
      </c>
      <c r="E31" s="41" t="s">
        <v>130</v>
      </c>
      <c r="F31" s="41" t="s">
        <v>131</v>
      </c>
      <c r="G31" s="41" t="s">
        <v>132</v>
      </c>
      <c r="H31" s="41"/>
    </row>
    <row r="32" spans="1:8" x14ac:dyDescent="0.2">
      <c r="A32" s="42">
        <v>1140</v>
      </c>
      <c r="B32" s="40" t="s">
        <v>133</v>
      </c>
      <c r="C32" s="114">
        <v>0</v>
      </c>
    </row>
    <row r="33" spans="1:8" x14ac:dyDescent="0.2">
      <c r="A33" s="42">
        <v>1141</v>
      </c>
      <c r="B33" s="40" t="s">
        <v>134</v>
      </c>
      <c r="C33" s="114">
        <v>0</v>
      </c>
    </row>
    <row r="34" spans="1:8" x14ac:dyDescent="0.2">
      <c r="A34" s="42">
        <v>1142</v>
      </c>
      <c r="B34" s="40" t="s">
        <v>135</v>
      </c>
      <c r="C34" s="114">
        <v>0</v>
      </c>
    </row>
    <row r="35" spans="1:8" x14ac:dyDescent="0.2">
      <c r="A35" s="42">
        <v>1143</v>
      </c>
      <c r="B35" s="40" t="s">
        <v>136</v>
      </c>
      <c r="C35" s="114">
        <v>0</v>
      </c>
    </row>
    <row r="36" spans="1:8" x14ac:dyDescent="0.2">
      <c r="A36" s="42">
        <v>1144</v>
      </c>
      <c r="B36" s="40" t="s">
        <v>137</v>
      </c>
      <c r="C36" s="114">
        <v>0</v>
      </c>
    </row>
    <row r="37" spans="1:8" x14ac:dyDescent="0.2">
      <c r="A37" s="42">
        <v>1145</v>
      </c>
      <c r="B37" s="40" t="s">
        <v>138</v>
      </c>
      <c r="C37" s="114">
        <v>0</v>
      </c>
    </row>
    <row r="39" spans="1:8" x14ac:dyDescent="0.2">
      <c r="A39" s="39" t="s">
        <v>139</v>
      </c>
      <c r="B39" s="39"/>
      <c r="C39" s="39"/>
      <c r="D39" s="39"/>
      <c r="E39" s="39"/>
      <c r="F39" s="39"/>
      <c r="G39" s="39"/>
      <c r="H39" s="39"/>
    </row>
    <row r="40" spans="1:8" x14ac:dyDescent="0.2">
      <c r="A40" s="41" t="s">
        <v>101</v>
      </c>
      <c r="B40" s="41" t="s">
        <v>102</v>
      </c>
      <c r="C40" s="41" t="s">
        <v>103</v>
      </c>
      <c r="D40" s="41" t="s">
        <v>140</v>
      </c>
      <c r="E40" s="41" t="s">
        <v>141</v>
      </c>
      <c r="F40" s="41" t="s">
        <v>142</v>
      </c>
      <c r="G40" s="41"/>
      <c r="H40" s="41"/>
    </row>
    <row r="41" spans="1:8" x14ac:dyDescent="0.2">
      <c r="A41" s="42">
        <v>1150</v>
      </c>
      <c r="B41" s="40" t="s">
        <v>143</v>
      </c>
      <c r="C41" s="114">
        <v>0</v>
      </c>
    </row>
    <row r="42" spans="1:8" x14ac:dyDescent="0.2">
      <c r="A42" s="42">
        <v>1151</v>
      </c>
      <c r="B42" s="40" t="s">
        <v>144</v>
      </c>
      <c r="C42" s="114">
        <v>0</v>
      </c>
    </row>
    <row r="44" spans="1:8" x14ac:dyDescent="0.2">
      <c r="A44" s="39" t="s">
        <v>145</v>
      </c>
      <c r="B44" s="39"/>
      <c r="C44" s="39"/>
      <c r="D44" s="39"/>
      <c r="E44" s="39"/>
      <c r="F44" s="39"/>
      <c r="G44" s="39"/>
      <c r="H44" s="39"/>
    </row>
    <row r="45" spans="1:8" x14ac:dyDescent="0.2">
      <c r="A45" s="41" t="s">
        <v>101</v>
      </c>
      <c r="B45" s="41" t="s">
        <v>102</v>
      </c>
      <c r="C45" s="41" t="s">
        <v>103</v>
      </c>
      <c r="D45" s="41" t="s">
        <v>104</v>
      </c>
      <c r="E45" s="41" t="s">
        <v>118</v>
      </c>
      <c r="F45" s="41"/>
      <c r="G45" s="41"/>
      <c r="H45" s="41"/>
    </row>
    <row r="46" spans="1:8" x14ac:dyDescent="0.2">
      <c r="A46" s="42">
        <v>1213</v>
      </c>
      <c r="B46" s="40" t="s">
        <v>146</v>
      </c>
      <c r="C46" s="114">
        <v>0</v>
      </c>
    </row>
    <row r="48" spans="1:8" x14ac:dyDescent="0.2">
      <c r="A48" s="39" t="s">
        <v>147</v>
      </c>
      <c r="B48" s="39"/>
      <c r="C48" s="39"/>
      <c r="D48" s="39"/>
      <c r="E48" s="39"/>
      <c r="F48" s="39"/>
      <c r="G48" s="39"/>
      <c r="H48" s="39"/>
    </row>
    <row r="49" spans="1:8" x14ac:dyDescent="0.2">
      <c r="A49" s="41" t="s">
        <v>101</v>
      </c>
      <c r="B49" s="41" t="s">
        <v>102</v>
      </c>
      <c r="C49" s="41" t="s">
        <v>103</v>
      </c>
      <c r="D49" s="41"/>
      <c r="E49" s="41"/>
      <c r="F49" s="41"/>
      <c r="G49" s="41"/>
      <c r="H49" s="41"/>
    </row>
    <row r="50" spans="1:8" x14ac:dyDescent="0.2">
      <c r="A50" s="42">
        <v>1214</v>
      </c>
      <c r="B50" s="40" t="s">
        <v>148</v>
      </c>
      <c r="C50" s="114">
        <v>0</v>
      </c>
    </row>
    <row r="52" spans="1:8" x14ac:dyDescent="0.2">
      <c r="A52" s="39" t="s">
        <v>149</v>
      </c>
      <c r="B52" s="39"/>
      <c r="C52" s="39"/>
      <c r="D52" s="39"/>
      <c r="E52" s="39"/>
      <c r="F52" s="39"/>
      <c r="G52" s="39"/>
      <c r="H52" s="39"/>
    </row>
    <row r="53" spans="1:8" x14ac:dyDescent="0.2">
      <c r="A53" s="41" t="s">
        <v>101</v>
      </c>
      <c r="B53" s="41" t="s">
        <v>102</v>
      </c>
      <c r="C53" s="41" t="s">
        <v>103</v>
      </c>
      <c r="D53" s="41" t="s">
        <v>150</v>
      </c>
      <c r="E53" s="41" t="s">
        <v>151</v>
      </c>
      <c r="F53" s="41" t="s">
        <v>140</v>
      </c>
      <c r="G53" s="41" t="s">
        <v>152</v>
      </c>
      <c r="H53" s="41" t="s">
        <v>153</v>
      </c>
    </row>
    <row r="54" spans="1:8" x14ac:dyDescent="0.2">
      <c r="A54" s="42">
        <v>1230</v>
      </c>
      <c r="B54" s="40" t="s">
        <v>154</v>
      </c>
      <c r="C54" s="268">
        <v>0</v>
      </c>
      <c r="D54" s="268">
        <v>0</v>
      </c>
      <c r="E54" s="268">
        <v>0</v>
      </c>
    </row>
    <row r="55" spans="1:8" x14ac:dyDescent="0.2">
      <c r="A55" s="42">
        <v>1231</v>
      </c>
      <c r="B55" s="40" t="s">
        <v>155</v>
      </c>
      <c r="C55" s="268">
        <v>0</v>
      </c>
      <c r="D55" s="268">
        <v>0</v>
      </c>
      <c r="E55" s="268">
        <v>0</v>
      </c>
    </row>
    <row r="56" spans="1:8" x14ac:dyDescent="0.2">
      <c r="A56" s="42">
        <v>1232</v>
      </c>
      <c r="B56" s="40" t="s">
        <v>156</v>
      </c>
      <c r="C56" s="268">
        <v>0</v>
      </c>
      <c r="D56" s="268">
        <v>0</v>
      </c>
      <c r="E56" s="268">
        <v>0</v>
      </c>
    </row>
    <row r="57" spans="1:8" x14ac:dyDescent="0.2">
      <c r="A57" s="42">
        <v>1233</v>
      </c>
      <c r="B57" s="40" t="s">
        <v>157</v>
      </c>
      <c r="C57" s="268">
        <v>0</v>
      </c>
      <c r="D57" s="268">
        <v>0</v>
      </c>
      <c r="E57" s="268">
        <v>0</v>
      </c>
    </row>
    <row r="58" spans="1:8" x14ac:dyDescent="0.2">
      <c r="A58" s="42">
        <v>1234</v>
      </c>
      <c r="B58" s="40" t="s">
        <v>158</v>
      </c>
      <c r="C58" s="268">
        <v>0</v>
      </c>
      <c r="D58" s="268">
        <v>0</v>
      </c>
      <c r="E58" s="268">
        <v>0</v>
      </c>
    </row>
    <row r="59" spans="1:8" x14ac:dyDescent="0.2">
      <c r="A59" s="42">
        <v>1235</v>
      </c>
      <c r="B59" s="40" t="s">
        <v>159</v>
      </c>
      <c r="C59" s="268">
        <v>0</v>
      </c>
      <c r="D59" s="268">
        <v>0</v>
      </c>
      <c r="E59" s="268">
        <v>0</v>
      </c>
    </row>
    <row r="60" spans="1:8" x14ac:dyDescent="0.2">
      <c r="A60" s="42">
        <v>1236</v>
      </c>
      <c r="B60" s="40" t="s">
        <v>160</v>
      </c>
      <c r="C60" s="268">
        <v>0</v>
      </c>
      <c r="D60" s="268">
        <v>0</v>
      </c>
      <c r="E60" s="268">
        <v>0</v>
      </c>
    </row>
    <row r="61" spans="1:8" x14ac:dyDescent="0.2">
      <c r="A61" s="42">
        <v>1239</v>
      </c>
      <c r="B61" s="40" t="s">
        <v>161</v>
      </c>
      <c r="C61" s="268">
        <v>0</v>
      </c>
      <c r="D61" s="268">
        <v>0</v>
      </c>
      <c r="E61" s="268">
        <v>0</v>
      </c>
    </row>
    <row r="62" spans="1:8" x14ac:dyDescent="0.2">
      <c r="A62" s="42">
        <v>1240</v>
      </c>
      <c r="B62" s="40" t="s">
        <v>162</v>
      </c>
      <c r="C62" s="268">
        <v>8058623.6699999999</v>
      </c>
      <c r="D62" s="268">
        <v>-1547538.12</v>
      </c>
      <c r="E62" s="268">
        <v>-4707120.8</v>
      </c>
    </row>
    <row r="63" spans="1:8" x14ac:dyDescent="0.2">
      <c r="A63" s="42">
        <v>1241</v>
      </c>
      <c r="B63" s="40" t="s">
        <v>163</v>
      </c>
      <c r="C63" s="268">
        <v>4682240.4800000004</v>
      </c>
      <c r="D63" s="268">
        <v>-885976.52</v>
      </c>
      <c r="E63" s="268">
        <v>-2419994.48</v>
      </c>
    </row>
    <row r="64" spans="1:8" x14ac:dyDescent="0.2">
      <c r="A64" s="42">
        <v>1242</v>
      </c>
      <c r="B64" s="40" t="s">
        <v>164</v>
      </c>
      <c r="C64" s="268">
        <v>276416.11</v>
      </c>
      <c r="D64" s="268">
        <v>-65792.53</v>
      </c>
      <c r="E64" s="268">
        <v>-231877.56</v>
      </c>
    </row>
    <row r="65" spans="1:8" x14ac:dyDescent="0.2">
      <c r="A65" s="42">
        <v>1243</v>
      </c>
      <c r="B65" s="40" t="s">
        <v>165</v>
      </c>
      <c r="C65" s="268">
        <v>0</v>
      </c>
      <c r="D65" s="268">
        <v>0</v>
      </c>
      <c r="E65" s="268">
        <v>0</v>
      </c>
    </row>
    <row r="66" spans="1:8" x14ac:dyDescent="0.2">
      <c r="A66" s="42">
        <v>1244</v>
      </c>
      <c r="B66" s="40" t="s">
        <v>166</v>
      </c>
      <c r="C66" s="268">
        <v>2868314.13</v>
      </c>
      <c r="D66" s="268">
        <v>-573662.82999999996</v>
      </c>
      <c r="E66" s="268">
        <v>-1984610.49</v>
      </c>
    </row>
    <row r="67" spans="1:8" x14ac:dyDescent="0.2">
      <c r="A67" s="42">
        <v>1245</v>
      </c>
      <c r="B67" s="40" t="s">
        <v>167</v>
      </c>
      <c r="C67" s="268">
        <v>0</v>
      </c>
      <c r="D67" s="268">
        <v>0</v>
      </c>
      <c r="E67" s="268">
        <v>0</v>
      </c>
    </row>
    <row r="68" spans="1:8" x14ac:dyDescent="0.2">
      <c r="A68" s="42">
        <v>1246</v>
      </c>
      <c r="B68" s="40" t="s">
        <v>168</v>
      </c>
      <c r="C68" s="268">
        <v>231652.95</v>
      </c>
      <c r="D68" s="268">
        <v>-22106.240000000002</v>
      </c>
      <c r="E68" s="268">
        <v>-70638.26999999999</v>
      </c>
    </row>
    <row r="69" spans="1:8" x14ac:dyDescent="0.2">
      <c r="A69" s="42">
        <v>1247</v>
      </c>
      <c r="B69" s="40" t="s">
        <v>169</v>
      </c>
      <c r="C69" s="268">
        <v>0</v>
      </c>
      <c r="D69" s="268">
        <v>0</v>
      </c>
      <c r="E69" s="268">
        <v>0</v>
      </c>
    </row>
    <row r="70" spans="1:8" x14ac:dyDescent="0.2">
      <c r="A70" s="42">
        <v>1248</v>
      </c>
      <c r="B70" s="40" t="s">
        <v>170</v>
      </c>
      <c r="C70" s="268">
        <v>0</v>
      </c>
      <c r="D70" s="268">
        <v>0</v>
      </c>
      <c r="E70" s="268">
        <v>0</v>
      </c>
    </row>
    <row r="72" spans="1:8" x14ac:dyDescent="0.2">
      <c r="A72" s="39" t="s">
        <v>171</v>
      </c>
      <c r="B72" s="39"/>
      <c r="C72" s="39"/>
      <c r="D72" s="39"/>
      <c r="E72" s="39"/>
      <c r="F72" s="39"/>
      <c r="G72" s="39"/>
      <c r="H72" s="39"/>
    </row>
    <row r="73" spans="1:8" x14ac:dyDescent="0.2">
      <c r="A73" s="41" t="s">
        <v>101</v>
      </c>
      <c r="B73" s="41" t="s">
        <v>102</v>
      </c>
      <c r="C73" s="41" t="s">
        <v>103</v>
      </c>
      <c r="D73" s="41" t="s">
        <v>172</v>
      </c>
      <c r="E73" s="41" t="s">
        <v>173</v>
      </c>
      <c r="F73" s="41" t="s">
        <v>140</v>
      </c>
      <c r="G73" s="41" t="s">
        <v>152</v>
      </c>
      <c r="H73" s="41" t="s">
        <v>153</v>
      </c>
    </row>
    <row r="74" spans="1:8" x14ac:dyDescent="0.2">
      <c r="A74" s="42">
        <v>1250</v>
      </c>
      <c r="B74" s="40" t="s">
        <v>174</v>
      </c>
      <c r="C74" s="268">
        <v>2364857.71</v>
      </c>
      <c r="D74" s="268">
        <v>-541719.26</v>
      </c>
      <c r="E74" s="268">
        <v>-2303223.87</v>
      </c>
    </row>
    <row r="75" spans="1:8" x14ac:dyDescent="0.2">
      <c r="A75" s="42">
        <v>1251</v>
      </c>
      <c r="B75" s="40" t="s">
        <v>175</v>
      </c>
      <c r="C75" s="268">
        <v>0</v>
      </c>
      <c r="D75" s="268">
        <v>0</v>
      </c>
      <c r="E75" s="268">
        <v>0</v>
      </c>
    </row>
    <row r="76" spans="1:8" x14ac:dyDescent="0.2">
      <c r="A76" s="42">
        <v>1252</v>
      </c>
      <c r="B76" s="40" t="s">
        <v>176</v>
      </c>
      <c r="C76" s="268">
        <v>0</v>
      </c>
      <c r="D76" s="268">
        <v>0</v>
      </c>
      <c r="E76" s="268">
        <v>0</v>
      </c>
    </row>
    <row r="77" spans="1:8" x14ac:dyDescent="0.2">
      <c r="A77" s="42">
        <v>1253</v>
      </c>
      <c r="B77" s="40" t="s">
        <v>177</v>
      </c>
      <c r="C77" s="268">
        <v>0</v>
      </c>
      <c r="D77" s="268">
        <v>0</v>
      </c>
      <c r="E77" s="268">
        <v>0</v>
      </c>
    </row>
    <row r="78" spans="1:8" x14ac:dyDescent="0.2">
      <c r="A78" s="42">
        <v>1254</v>
      </c>
      <c r="B78" s="40" t="s">
        <v>178</v>
      </c>
      <c r="C78" s="268">
        <v>2364857.71</v>
      </c>
      <c r="D78" s="268">
        <v>-541719.26</v>
      </c>
      <c r="E78" s="268">
        <v>-2303223.87</v>
      </c>
    </row>
    <row r="79" spans="1:8" x14ac:dyDescent="0.2">
      <c r="A79" s="42">
        <v>1259</v>
      </c>
      <c r="B79" s="40" t="s">
        <v>179</v>
      </c>
      <c r="C79" s="268">
        <v>0</v>
      </c>
      <c r="D79" s="268">
        <v>0</v>
      </c>
      <c r="E79" s="268">
        <v>0</v>
      </c>
    </row>
    <row r="80" spans="1:8" x14ac:dyDescent="0.2">
      <c r="A80" s="42">
        <v>1270</v>
      </c>
      <c r="B80" s="40" t="s">
        <v>180</v>
      </c>
      <c r="C80" s="268">
        <v>0</v>
      </c>
      <c r="D80" s="268">
        <v>0</v>
      </c>
      <c r="E80" s="268">
        <v>0</v>
      </c>
    </row>
    <row r="81" spans="1:8" x14ac:dyDescent="0.2">
      <c r="A81" s="42">
        <v>1271</v>
      </c>
      <c r="B81" s="40" t="s">
        <v>181</v>
      </c>
      <c r="C81" s="268">
        <v>0</v>
      </c>
      <c r="D81" s="268">
        <v>0</v>
      </c>
      <c r="E81" s="268">
        <v>0</v>
      </c>
    </row>
    <row r="82" spans="1:8" x14ac:dyDescent="0.2">
      <c r="A82" s="42">
        <v>1272</v>
      </c>
      <c r="B82" s="40" t="s">
        <v>182</v>
      </c>
      <c r="C82" s="268">
        <v>0</v>
      </c>
      <c r="D82" s="268">
        <v>0</v>
      </c>
      <c r="E82" s="268">
        <v>0</v>
      </c>
    </row>
    <row r="83" spans="1:8" x14ac:dyDescent="0.2">
      <c r="A83" s="42">
        <v>1273</v>
      </c>
      <c r="B83" s="40" t="s">
        <v>183</v>
      </c>
      <c r="C83" s="268">
        <v>0</v>
      </c>
      <c r="D83" s="268">
        <v>0</v>
      </c>
      <c r="E83" s="268">
        <v>0</v>
      </c>
    </row>
    <row r="84" spans="1:8" x14ac:dyDescent="0.2">
      <c r="A84" s="42">
        <v>1274</v>
      </c>
      <c r="B84" s="40" t="s">
        <v>184</v>
      </c>
      <c r="C84" s="268">
        <v>0</v>
      </c>
      <c r="D84" s="268">
        <v>0</v>
      </c>
      <c r="E84" s="268">
        <v>0</v>
      </c>
    </row>
    <row r="85" spans="1:8" x14ac:dyDescent="0.2">
      <c r="A85" s="42">
        <v>1275</v>
      </c>
      <c r="B85" s="40" t="s">
        <v>185</v>
      </c>
      <c r="C85" s="268">
        <v>0</v>
      </c>
      <c r="D85" s="268">
        <v>0</v>
      </c>
      <c r="E85" s="268">
        <v>0</v>
      </c>
    </row>
    <row r="86" spans="1:8" x14ac:dyDescent="0.2">
      <c r="A86" s="42">
        <v>1279</v>
      </c>
      <c r="B86" s="40" t="s">
        <v>186</v>
      </c>
      <c r="C86" s="268">
        <v>0</v>
      </c>
      <c r="D86" s="268">
        <v>0</v>
      </c>
      <c r="E86" s="268">
        <v>0</v>
      </c>
    </row>
    <row r="88" spans="1:8" x14ac:dyDescent="0.2">
      <c r="A88" s="39" t="s">
        <v>187</v>
      </c>
      <c r="B88" s="39"/>
      <c r="C88" s="39"/>
      <c r="D88" s="39"/>
      <c r="E88" s="39"/>
      <c r="F88" s="39"/>
      <c r="G88" s="39"/>
      <c r="H88" s="39"/>
    </row>
    <row r="89" spans="1:8" x14ac:dyDescent="0.2">
      <c r="A89" s="41" t="s">
        <v>101</v>
      </c>
      <c r="B89" s="41" t="s">
        <v>102</v>
      </c>
      <c r="C89" s="41" t="s">
        <v>103</v>
      </c>
      <c r="D89" s="41" t="s">
        <v>188</v>
      </c>
      <c r="E89" s="41"/>
      <c r="F89" s="41"/>
      <c r="G89" s="41"/>
      <c r="H89" s="41"/>
    </row>
    <row r="90" spans="1:8" x14ac:dyDescent="0.2">
      <c r="A90" s="42">
        <v>1160</v>
      </c>
      <c r="B90" s="40" t="s">
        <v>189</v>
      </c>
      <c r="C90" s="114">
        <v>0</v>
      </c>
    </row>
    <row r="91" spans="1:8" x14ac:dyDescent="0.2">
      <c r="A91" s="42">
        <v>1161</v>
      </c>
      <c r="B91" s="40" t="s">
        <v>190</v>
      </c>
      <c r="C91" s="114">
        <v>0</v>
      </c>
    </row>
    <row r="92" spans="1:8" x14ac:dyDescent="0.2">
      <c r="A92" s="42">
        <v>1162</v>
      </c>
      <c r="B92" s="40" t="s">
        <v>191</v>
      </c>
      <c r="C92" s="114">
        <v>0</v>
      </c>
    </row>
    <row r="94" spans="1:8" x14ac:dyDescent="0.2">
      <c r="A94" s="39" t="s">
        <v>192</v>
      </c>
      <c r="B94" s="39"/>
      <c r="C94" s="39"/>
      <c r="D94" s="39"/>
      <c r="E94" s="39"/>
      <c r="F94" s="39"/>
      <c r="G94" s="39"/>
      <c r="H94" s="39"/>
    </row>
    <row r="95" spans="1:8" x14ac:dyDescent="0.2">
      <c r="A95" s="41" t="s">
        <v>101</v>
      </c>
      <c r="B95" s="41" t="s">
        <v>102</v>
      </c>
      <c r="C95" s="41" t="s">
        <v>103</v>
      </c>
      <c r="D95" s="41" t="s">
        <v>118</v>
      </c>
      <c r="E95" s="41"/>
      <c r="F95" s="41"/>
      <c r="G95" s="41"/>
      <c r="H95" s="41"/>
    </row>
    <row r="96" spans="1:8" x14ac:dyDescent="0.2">
      <c r="A96" s="42">
        <v>1290</v>
      </c>
      <c r="B96" s="40" t="s">
        <v>193</v>
      </c>
      <c r="C96" s="114">
        <v>0</v>
      </c>
    </row>
    <row r="97" spans="1:8" x14ac:dyDescent="0.2">
      <c r="A97" s="42">
        <v>1291</v>
      </c>
      <c r="B97" s="40" t="s">
        <v>194</v>
      </c>
      <c r="C97" s="114">
        <v>0</v>
      </c>
    </row>
    <row r="98" spans="1:8" x14ac:dyDescent="0.2">
      <c r="A98" s="42">
        <v>1292</v>
      </c>
      <c r="B98" s="40" t="s">
        <v>195</v>
      </c>
      <c r="C98" s="114">
        <v>0</v>
      </c>
    </row>
    <row r="99" spans="1:8" x14ac:dyDescent="0.2">
      <c r="A99" s="42">
        <v>1293</v>
      </c>
      <c r="B99" s="40" t="s">
        <v>196</v>
      </c>
      <c r="C99" s="114">
        <v>0</v>
      </c>
    </row>
    <row r="101" spans="1:8" x14ac:dyDescent="0.2">
      <c r="A101" s="39" t="s">
        <v>197</v>
      </c>
      <c r="B101" s="39"/>
      <c r="C101" s="39"/>
      <c r="D101" s="39"/>
      <c r="E101" s="39"/>
      <c r="F101" s="39"/>
      <c r="G101" s="39"/>
      <c r="H101" s="39"/>
    </row>
    <row r="102" spans="1:8" x14ac:dyDescent="0.2">
      <c r="A102" s="41" t="s">
        <v>101</v>
      </c>
      <c r="B102" s="41" t="s">
        <v>102</v>
      </c>
      <c r="C102" s="41" t="s">
        <v>103</v>
      </c>
      <c r="D102" s="41" t="s">
        <v>114</v>
      </c>
      <c r="E102" s="41" t="s">
        <v>115</v>
      </c>
      <c r="F102" s="41" t="s">
        <v>116</v>
      </c>
      <c r="G102" s="41" t="s">
        <v>198</v>
      </c>
      <c r="H102" s="41" t="s">
        <v>199</v>
      </c>
    </row>
    <row r="103" spans="1:8" x14ac:dyDescent="0.2">
      <c r="A103" s="42">
        <v>2110</v>
      </c>
      <c r="B103" s="40" t="s">
        <v>200</v>
      </c>
      <c r="C103" s="268">
        <v>1009717.01</v>
      </c>
      <c r="D103" s="268">
        <v>0</v>
      </c>
      <c r="E103" s="268">
        <v>0</v>
      </c>
      <c r="F103" s="268">
        <v>0</v>
      </c>
      <c r="G103" s="268">
        <v>0</v>
      </c>
    </row>
    <row r="104" spans="1:8" x14ac:dyDescent="0.2">
      <c r="A104" s="42">
        <v>2111</v>
      </c>
      <c r="B104" s="40" t="s">
        <v>201</v>
      </c>
      <c r="C104" s="268">
        <v>586957.76</v>
      </c>
      <c r="D104" s="268">
        <v>0</v>
      </c>
      <c r="E104" s="268">
        <v>0</v>
      </c>
      <c r="F104" s="268">
        <v>0</v>
      </c>
      <c r="G104" s="268">
        <v>0</v>
      </c>
    </row>
    <row r="105" spans="1:8" x14ac:dyDescent="0.2">
      <c r="A105" s="42">
        <v>2112</v>
      </c>
      <c r="B105" s="40" t="s">
        <v>202</v>
      </c>
      <c r="C105" s="268">
        <v>0</v>
      </c>
      <c r="D105" s="268">
        <v>0</v>
      </c>
      <c r="E105" s="268">
        <v>0</v>
      </c>
      <c r="F105" s="268">
        <v>0</v>
      </c>
      <c r="G105" s="268">
        <v>0</v>
      </c>
    </row>
    <row r="106" spans="1:8" x14ac:dyDescent="0.2">
      <c r="A106" s="42">
        <v>2113</v>
      </c>
      <c r="B106" s="40" t="s">
        <v>203</v>
      </c>
      <c r="C106" s="268">
        <v>0</v>
      </c>
      <c r="D106" s="268">
        <v>0</v>
      </c>
      <c r="E106" s="268">
        <v>0</v>
      </c>
      <c r="F106" s="268">
        <v>0</v>
      </c>
      <c r="G106" s="268">
        <v>0</v>
      </c>
    </row>
    <row r="107" spans="1:8" x14ac:dyDescent="0.2">
      <c r="A107" s="42">
        <v>2114</v>
      </c>
      <c r="B107" s="40" t="s">
        <v>204</v>
      </c>
      <c r="C107" s="268">
        <v>0</v>
      </c>
      <c r="D107" s="268">
        <v>0</v>
      </c>
      <c r="E107" s="268">
        <v>0</v>
      </c>
      <c r="F107" s="268">
        <v>0</v>
      </c>
      <c r="G107" s="268">
        <v>0</v>
      </c>
    </row>
    <row r="108" spans="1:8" x14ac:dyDescent="0.2">
      <c r="A108" s="42">
        <v>2115</v>
      </c>
      <c r="B108" s="40" t="s">
        <v>205</v>
      </c>
      <c r="C108" s="268">
        <v>0</v>
      </c>
      <c r="D108" s="268">
        <v>0</v>
      </c>
      <c r="E108" s="268">
        <v>0</v>
      </c>
      <c r="F108" s="268">
        <v>0</v>
      </c>
      <c r="G108" s="268">
        <v>0</v>
      </c>
    </row>
    <row r="109" spans="1:8" x14ac:dyDescent="0.2">
      <c r="A109" s="42">
        <v>2116</v>
      </c>
      <c r="B109" s="40" t="s">
        <v>206</v>
      </c>
      <c r="C109" s="268">
        <v>0</v>
      </c>
      <c r="D109" s="268">
        <v>0</v>
      </c>
      <c r="E109" s="268">
        <v>0</v>
      </c>
      <c r="F109" s="268">
        <v>0</v>
      </c>
      <c r="G109" s="268">
        <v>0</v>
      </c>
    </row>
    <row r="110" spans="1:8" x14ac:dyDescent="0.2">
      <c r="A110" s="42">
        <v>2117</v>
      </c>
      <c r="B110" s="40" t="s">
        <v>207</v>
      </c>
      <c r="C110" s="268">
        <v>422759.25</v>
      </c>
      <c r="D110" s="268">
        <v>0</v>
      </c>
      <c r="E110" s="268">
        <v>0</v>
      </c>
      <c r="F110" s="268">
        <v>0</v>
      </c>
      <c r="G110" s="268">
        <v>0</v>
      </c>
    </row>
    <row r="111" spans="1:8" x14ac:dyDescent="0.2">
      <c r="A111" s="42">
        <v>2118</v>
      </c>
      <c r="B111" s="40" t="s">
        <v>208</v>
      </c>
      <c r="C111" s="268">
        <v>0</v>
      </c>
      <c r="D111" s="268">
        <v>0</v>
      </c>
      <c r="E111" s="268">
        <v>0</v>
      </c>
      <c r="F111" s="268">
        <v>0</v>
      </c>
      <c r="G111" s="268">
        <v>0</v>
      </c>
    </row>
    <row r="112" spans="1:8" x14ac:dyDescent="0.2">
      <c r="A112" s="42">
        <v>2119</v>
      </c>
      <c r="B112" s="40" t="s">
        <v>209</v>
      </c>
      <c r="C112" s="268">
        <v>0</v>
      </c>
      <c r="D112" s="268">
        <v>0</v>
      </c>
      <c r="E112" s="268">
        <v>0</v>
      </c>
      <c r="F112" s="268">
        <v>0</v>
      </c>
      <c r="G112" s="268">
        <v>0</v>
      </c>
    </row>
    <row r="113" spans="1:8" x14ac:dyDescent="0.2">
      <c r="A113" s="42">
        <v>2120</v>
      </c>
      <c r="B113" s="40" t="s">
        <v>210</v>
      </c>
      <c r="C113" s="268">
        <v>0</v>
      </c>
      <c r="D113" s="268">
        <v>0</v>
      </c>
      <c r="E113" s="268">
        <v>0</v>
      </c>
      <c r="F113" s="268">
        <v>0</v>
      </c>
      <c r="G113" s="268">
        <v>0</v>
      </c>
    </row>
    <row r="114" spans="1:8" x14ac:dyDescent="0.2">
      <c r="A114" s="42">
        <v>2121</v>
      </c>
      <c r="B114" s="40" t="s">
        <v>211</v>
      </c>
      <c r="C114" s="268">
        <v>0</v>
      </c>
      <c r="D114" s="268">
        <v>0</v>
      </c>
      <c r="E114" s="268">
        <v>0</v>
      </c>
      <c r="F114" s="268">
        <v>0</v>
      </c>
      <c r="G114" s="268">
        <v>0</v>
      </c>
    </row>
    <row r="115" spans="1:8" x14ac:dyDescent="0.2">
      <c r="A115" s="42">
        <v>2122</v>
      </c>
      <c r="B115" s="40" t="s">
        <v>212</v>
      </c>
      <c r="C115" s="268">
        <v>0</v>
      </c>
      <c r="D115" s="268">
        <v>0</v>
      </c>
      <c r="E115" s="268">
        <v>0</v>
      </c>
      <c r="F115" s="268">
        <v>0</v>
      </c>
      <c r="G115" s="268">
        <v>0</v>
      </c>
    </row>
    <row r="116" spans="1:8" x14ac:dyDescent="0.2">
      <c r="A116" s="42">
        <v>2129</v>
      </c>
      <c r="B116" s="40" t="s">
        <v>213</v>
      </c>
      <c r="C116" s="268">
        <v>0</v>
      </c>
      <c r="D116" s="268">
        <v>0</v>
      </c>
      <c r="E116" s="268">
        <v>0</v>
      </c>
      <c r="F116" s="268">
        <v>0</v>
      </c>
      <c r="G116" s="268">
        <v>0</v>
      </c>
    </row>
    <row r="118" spans="1:8" x14ac:dyDescent="0.2">
      <c r="A118" s="39" t="s">
        <v>214</v>
      </c>
      <c r="B118" s="39"/>
      <c r="C118" s="39"/>
      <c r="D118" s="39"/>
      <c r="E118" s="39"/>
      <c r="F118" s="39"/>
      <c r="G118" s="39"/>
      <c r="H118" s="39"/>
    </row>
    <row r="119" spans="1:8" x14ac:dyDescent="0.2">
      <c r="A119" s="41" t="s">
        <v>101</v>
      </c>
      <c r="B119" s="41" t="s">
        <v>102</v>
      </c>
      <c r="C119" s="41" t="s">
        <v>103</v>
      </c>
      <c r="D119" s="41" t="s">
        <v>215</v>
      </c>
      <c r="E119" s="41" t="s">
        <v>118</v>
      </c>
      <c r="F119" s="41"/>
      <c r="G119" s="41"/>
      <c r="H119" s="41"/>
    </row>
    <row r="120" spans="1:8" x14ac:dyDescent="0.2">
      <c r="A120" s="42">
        <v>2160</v>
      </c>
      <c r="B120" s="40" t="s">
        <v>216</v>
      </c>
      <c r="C120" s="268">
        <v>0</v>
      </c>
    </row>
    <row r="121" spans="1:8" x14ac:dyDescent="0.2">
      <c r="A121" s="42">
        <v>2161</v>
      </c>
      <c r="B121" s="40" t="s">
        <v>217</v>
      </c>
      <c r="C121" s="268">
        <v>0</v>
      </c>
    </row>
    <row r="122" spans="1:8" x14ac:dyDescent="0.2">
      <c r="A122" s="42">
        <v>2162</v>
      </c>
      <c r="B122" s="40" t="s">
        <v>218</v>
      </c>
      <c r="C122" s="268">
        <v>0</v>
      </c>
    </row>
    <row r="123" spans="1:8" x14ac:dyDescent="0.2">
      <c r="A123" s="42">
        <v>2163</v>
      </c>
      <c r="B123" s="40" t="s">
        <v>219</v>
      </c>
      <c r="C123" s="268">
        <v>0</v>
      </c>
    </row>
    <row r="124" spans="1:8" x14ac:dyDescent="0.2">
      <c r="A124" s="42">
        <v>2164</v>
      </c>
      <c r="B124" s="40" t="s">
        <v>220</v>
      </c>
      <c r="C124" s="268">
        <v>0</v>
      </c>
    </row>
    <row r="125" spans="1:8" x14ac:dyDescent="0.2">
      <c r="A125" s="42">
        <v>2165</v>
      </c>
      <c r="B125" s="40" t="s">
        <v>221</v>
      </c>
      <c r="C125" s="268">
        <v>0</v>
      </c>
    </row>
    <row r="126" spans="1:8" x14ac:dyDescent="0.2">
      <c r="A126" s="42">
        <v>2166</v>
      </c>
      <c r="B126" s="40" t="s">
        <v>222</v>
      </c>
      <c r="C126" s="268">
        <v>0</v>
      </c>
    </row>
    <row r="127" spans="1:8" x14ac:dyDescent="0.2">
      <c r="A127" s="42">
        <v>2250</v>
      </c>
      <c r="B127" s="40" t="s">
        <v>223</v>
      </c>
      <c r="C127" s="268">
        <v>0</v>
      </c>
    </row>
    <row r="128" spans="1:8" x14ac:dyDescent="0.2">
      <c r="A128" s="42">
        <v>2251</v>
      </c>
      <c r="B128" s="40" t="s">
        <v>224</v>
      </c>
      <c r="C128" s="268">
        <v>0</v>
      </c>
    </row>
    <row r="129" spans="1:8" x14ac:dyDescent="0.2">
      <c r="A129" s="42">
        <v>2252</v>
      </c>
      <c r="B129" s="40" t="s">
        <v>225</v>
      </c>
      <c r="C129" s="268">
        <v>0</v>
      </c>
    </row>
    <row r="130" spans="1:8" x14ac:dyDescent="0.2">
      <c r="A130" s="42">
        <v>2253</v>
      </c>
      <c r="B130" s="40" t="s">
        <v>226</v>
      </c>
      <c r="C130" s="268">
        <v>0</v>
      </c>
    </row>
    <row r="131" spans="1:8" x14ac:dyDescent="0.2">
      <c r="A131" s="42">
        <v>2254</v>
      </c>
      <c r="B131" s="40" t="s">
        <v>227</v>
      </c>
      <c r="C131" s="268">
        <v>0</v>
      </c>
    </row>
    <row r="132" spans="1:8" x14ac:dyDescent="0.2">
      <c r="A132" s="42">
        <v>2255</v>
      </c>
      <c r="B132" s="40" t="s">
        <v>228</v>
      </c>
      <c r="C132" s="268">
        <v>0</v>
      </c>
    </row>
    <row r="133" spans="1:8" x14ac:dyDescent="0.2">
      <c r="A133" s="42">
        <v>2256</v>
      </c>
      <c r="B133" s="40" t="s">
        <v>229</v>
      </c>
      <c r="C133" s="268">
        <v>0</v>
      </c>
    </row>
    <row r="135" spans="1:8" x14ac:dyDescent="0.2">
      <c r="A135" s="39" t="s">
        <v>230</v>
      </c>
      <c r="B135" s="39"/>
      <c r="C135" s="39"/>
      <c r="D135" s="39"/>
      <c r="E135" s="39"/>
      <c r="F135" s="39"/>
      <c r="G135" s="39"/>
      <c r="H135" s="39"/>
    </row>
    <row r="136" spans="1:8" x14ac:dyDescent="0.2">
      <c r="A136" s="46" t="s">
        <v>101</v>
      </c>
      <c r="B136" s="46" t="s">
        <v>102</v>
      </c>
      <c r="C136" s="46" t="s">
        <v>103</v>
      </c>
      <c r="D136" s="46" t="s">
        <v>215</v>
      </c>
      <c r="E136" s="46" t="s">
        <v>118</v>
      </c>
      <c r="F136" s="46"/>
      <c r="G136" s="46"/>
      <c r="H136" s="46"/>
    </row>
    <row r="137" spans="1:8" x14ac:dyDescent="0.2">
      <c r="A137" s="42">
        <v>2159</v>
      </c>
      <c r="B137" s="40" t="s">
        <v>231</v>
      </c>
      <c r="C137" s="114">
        <v>0</v>
      </c>
    </row>
    <row r="138" spans="1:8" x14ac:dyDescent="0.2">
      <c r="A138" s="42">
        <v>2199</v>
      </c>
      <c r="B138" s="40" t="s">
        <v>232</v>
      </c>
      <c r="C138" s="114">
        <v>0</v>
      </c>
    </row>
    <row r="139" spans="1:8" x14ac:dyDescent="0.2">
      <c r="A139" s="42">
        <v>2240</v>
      </c>
      <c r="B139" s="40" t="s">
        <v>233</v>
      </c>
      <c r="C139" s="114">
        <v>0</v>
      </c>
    </row>
    <row r="140" spans="1:8" x14ac:dyDescent="0.2">
      <c r="A140" s="42">
        <v>2241</v>
      </c>
      <c r="B140" s="40" t="s">
        <v>234</v>
      </c>
      <c r="C140" s="114">
        <v>0</v>
      </c>
    </row>
    <row r="141" spans="1:8" x14ac:dyDescent="0.2">
      <c r="A141" s="42">
        <v>2242</v>
      </c>
      <c r="B141" s="40" t="s">
        <v>235</v>
      </c>
      <c r="C141" s="114">
        <v>0</v>
      </c>
    </row>
    <row r="142" spans="1:8" x14ac:dyDescent="0.2">
      <c r="A142" s="42">
        <v>2249</v>
      </c>
      <c r="B142" s="40" t="s">
        <v>236</v>
      </c>
      <c r="C142" s="114">
        <v>0</v>
      </c>
    </row>
    <row r="144" spans="1:8" x14ac:dyDescent="0.2">
      <c r="B144" s="40" t="s">
        <v>237</v>
      </c>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pageSetup scale="6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G157"/>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129" customWidth="1"/>
    <col min="2" max="2" width="63.42578125" style="129" bestFit="1" customWidth="1"/>
    <col min="3" max="3" width="15.28515625" style="129" bestFit="1" customWidth="1"/>
    <col min="4" max="4" width="16.42578125" style="129" bestFit="1" customWidth="1"/>
    <col min="5" max="5" width="19.140625" style="129" customWidth="1"/>
    <col min="6" max="6" width="14" style="129" bestFit="1" customWidth="1"/>
    <col min="7" max="16384" width="9.140625" style="129"/>
  </cols>
  <sheetData>
    <row r="1" spans="1:5" s="130" customFormat="1" ht="18.95" customHeight="1" x14ac:dyDescent="0.25">
      <c r="A1" s="381" t="s">
        <v>600</v>
      </c>
      <c r="B1" s="381"/>
      <c r="C1" s="381"/>
      <c r="D1" s="56" t="s">
        <v>95</v>
      </c>
      <c r="E1" s="57">
        <v>2022</v>
      </c>
    </row>
    <row r="2" spans="1:5" s="130" customFormat="1" ht="18.95" customHeight="1" x14ac:dyDescent="0.25">
      <c r="A2" s="381" t="s">
        <v>456</v>
      </c>
      <c r="B2" s="381"/>
      <c r="C2" s="381"/>
      <c r="D2" s="56" t="s">
        <v>97</v>
      </c>
      <c r="E2" s="57" t="s">
        <v>599</v>
      </c>
    </row>
    <row r="3" spans="1:5" s="130" customFormat="1" ht="18.95" customHeight="1" x14ac:dyDescent="0.25">
      <c r="A3" s="381" t="s">
        <v>1244</v>
      </c>
      <c r="B3" s="381"/>
      <c r="C3" s="381"/>
      <c r="D3" s="56" t="s">
        <v>98</v>
      </c>
      <c r="E3" s="57">
        <v>4</v>
      </c>
    </row>
    <row r="4" spans="1:5" x14ac:dyDescent="0.2">
      <c r="A4" s="58" t="s">
        <v>99</v>
      </c>
      <c r="B4" s="59"/>
      <c r="C4" s="59"/>
      <c r="D4" s="59"/>
      <c r="E4" s="59"/>
    </row>
    <row r="6" spans="1:5" x14ac:dyDescent="0.2">
      <c r="A6" s="59" t="s">
        <v>457</v>
      </c>
      <c r="B6" s="59"/>
      <c r="C6" s="59"/>
      <c r="D6" s="59"/>
    </row>
    <row r="7" spans="1:5" x14ac:dyDescent="0.2">
      <c r="A7" s="60" t="s">
        <v>101</v>
      </c>
      <c r="B7" s="60" t="s">
        <v>458</v>
      </c>
      <c r="C7" s="63" t="s">
        <v>601</v>
      </c>
      <c r="D7" s="63" t="s">
        <v>602</v>
      </c>
    </row>
    <row r="8" spans="1:5" x14ac:dyDescent="0.2">
      <c r="A8" s="61">
        <v>1111</v>
      </c>
      <c r="B8" s="129" t="s">
        <v>459</v>
      </c>
      <c r="C8" s="268">
        <v>24000</v>
      </c>
      <c r="D8" s="268">
        <v>24000</v>
      </c>
    </row>
    <row r="9" spans="1:5" x14ac:dyDescent="0.2">
      <c r="A9" s="61">
        <v>1112</v>
      </c>
      <c r="B9" s="129" t="s">
        <v>460</v>
      </c>
      <c r="C9" s="268">
        <v>13553707.800000001</v>
      </c>
      <c r="D9" s="268">
        <v>3895243.89</v>
      </c>
    </row>
    <row r="10" spans="1:5" x14ac:dyDescent="0.2">
      <c r="A10" s="61">
        <v>1113</v>
      </c>
      <c r="B10" s="129" t="s">
        <v>461</v>
      </c>
      <c r="C10" s="268">
        <v>0</v>
      </c>
      <c r="D10" s="268">
        <v>0</v>
      </c>
    </row>
    <row r="11" spans="1:5" x14ac:dyDescent="0.2">
      <c r="A11" s="61">
        <v>1114</v>
      </c>
      <c r="B11" s="129" t="s">
        <v>105</v>
      </c>
      <c r="C11" s="268">
        <v>11885167.02</v>
      </c>
      <c r="D11" s="268">
        <v>9467238.3800000008</v>
      </c>
    </row>
    <row r="12" spans="1:5" x14ac:dyDescent="0.2">
      <c r="A12" s="61">
        <v>1115</v>
      </c>
      <c r="B12" s="129" t="s">
        <v>106</v>
      </c>
      <c r="C12" s="268">
        <v>0</v>
      </c>
      <c r="D12" s="268">
        <v>0</v>
      </c>
    </row>
    <row r="13" spans="1:5" x14ac:dyDescent="0.2">
      <c r="A13" s="61">
        <v>1116</v>
      </c>
      <c r="B13" s="129" t="s">
        <v>462</v>
      </c>
      <c r="C13" s="268">
        <v>61226</v>
      </c>
      <c r="D13" s="268">
        <v>13226</v>
      </c>
    </row>
    <row r="14" spans="1:5" x14ac:dyDescent="0.2">
      <c r="A14" s="61">
        <v>1119</v>
      </c>
      <c r="B14" s="129" t="s">
        <v>463</v>
      </c>
      <c r="C14" s="268">
        <v>0</v>
      </c>
      <c r="D14" s="268">
        <v>0</v>
      </c>
    </row>
    <row r="15" spans="1:5" x14ac:dyDescent="0.2">
      <c r="A15" s="64">
        <v>1110</v>
      </c>
      <c r="B15" s="65" t="s">
        <v>464</v>
      </c>
      <c r="C15" s="272">
        <v>25524100.82</v>
      </c>
      <c r="D15" s="272">
        <v>13399708.27</v>
      </c>
    </row>
    <row r="18" spans="1:5" x14ac:dyDescent="0.2">
      <c r="A18" s="59" t="s">
        <v>465</v>
      </c>
      <c r="B18" s="59"/>
      <c r="C18" s="59"/>
      <c r="D18" s="59"/>
    </row>
    <row r="19" spans="1:5" x14ac:dyDescent="0.2">
      <c r="A19" s="60" t="s">
        <v>101</v>
      </c>
      <c r="B19" s="60" t="s">
        <v>458</v>
      </c>
      <c r="C19" s="63" t="s">
        <v>603</v>
      </c>
      <c r="D19" s="63" t="s">
        <v>466</v>
      </c>
    </row>
    <row r="20" spans="1:5" x14ac:dyDescent="0.2">
      <c r="A20" s="64">
        <v>1230</v>
      </c>
      <c r="B20" s="66" t="s">
        <v>154</v>
      </c>
      <c r="C20" s="272">
        <v>0</v>
      </c>
      <c r="D20" s="272">
        <v>0</v>
      </c>
    </row>
    <row r="21" spans="1:5" x14ac:dyDescent="0.2">
      <c r="A21" s="61">
        <v>1231</v>
      </c>
      <c r="B21" s="129" t="s">
        <v>155</v>
      </c>
      <c r="C21" s="268">
        <v>0</v>
      </c>
      <c r="D21" s="268">
        <v>0</v>
      </c>
    </row>
    <row r="22" spans="1:5" x14ac:dyDescent="0.2">
      <c r="A22" s="61">
        <v>1232</v>
      </c>
      <c r="B22" s="129" t="s">
        <v>156</v>
      </c>
      <c r="C22" s="268">
        <v>0</v>
      </c>
      <c r="D22" s="268">
        <v>0</v>
      </c>
    </row>
    <row r="23" spans="1:5" x14ac:dyDescent="0.2">
      <c r="A23" s="61">
        <v>1233</v>
      </c>
      <c r="B23" s="129" t="s">
        <v>157</v>
      </c>
      <c r="C23" s="268">
        <v>0</v>
      </c>
      <c r="D23" s="268">
        <v>0</v>
      </c>
    </row>
    <row r="24" spans="1:5" x14ac:dyDescent="0.2">
      <c r="A24" s="61">
        <v>1234</v>
      </c>
      <c r="B24" s="129" t="s">
        <v>158</v>
      </c>
      <c r="C24" s="268">
        <v>0</v>
      </c>
      <c r="D24" s="268">
        <v>0</v>
      </c>
    </row>
    <row r="25" spans="1:5" x14ac:dyDescent="0.2">
      <c r="A25" s="61">
        <v>1235</v>
      </c>
      <c r="B25" s="129" t="s">
        <v>159</v>
      </c>
      <c r="C25" s="268">
        <v>0</v>
      </c>
      <c r="D25" s="268">
        <v>0</v>
      </c>
    </row>
    <row r="26" spans="1:5" x14ac:dyDescent="0.2">
      <c r="A26" s="61">
        <v>1236</v>
      </c>
      <c r="B26" s="129" t="s">
        <v>160</v>
      </c>
      <c r="C26" s="268">
        <v>0</v>
      </c>
      <c r="D26" s="268">
        <v>0</v>
      </c>
    </row>
    <row r="27" spans="1:5" x14ac:dyDescent="0.2">
      <c r="A27" s="61">
        <v>1239</v>
      </c>
      <c r="B27" s="129" t="s">
        <v>161</v>
      </c>
      <c r="C27" s="268">
        <v>0</v>
      </c>
      <c r="D27" s="268">
        <v>0</v>
      </c>
    </row>
    <row r="28" spans="1:5" x14ac:dyDescent="0.2">
      <c r="A28" s="64">
        <v>1240</v>
      </c>
      <c r="B28" s="66" t="s">
        <v>162</v>
      </c>
      <c r="C28" s="272">
        <f>SUM(C29:C36)</f>
        <v>30223235.07</v>
      </c>
      <c r="D28" s="297">
        <f>SUM(D29:D36)</f>
        <v>2707024.1999999997</v>
      </c>
      <c r="E28" s="136"/>
    </row>
    <row r="29" spans="1:5" ht="12" x14ac:dyDescent="0.2">
      <c r="A29" s="61">
        <v>1241</v>
      </c>
      <c r="B29" s="129" t="s">
        <v>163</v>
      </c>
      <c r="C29" s="268">
        <v>3434611.93</v>
      </c>
      <c r="D29" s="270">
        <v>88608.98</v>
      </c>
      <c r="E29" s="137"/>
    </row>
    <row r="30" spans="1:5" x14ac:dyDescent="0.2">
      <c r="A30" s="61">
        <v>1242</v>
      </c>
      <c r="B30" s="129" t="s">
        <v>164</v>
      </c>
      <c r="C30" s="268">
        <v>6380492.2400000002</v>
      </c>
      <c r="D30" s="270">
        <v>1540530.77</v>
      </c>
    </row>
    <row r="31" spans="1:5" x14ac:dyDescent="0.2">
      <c r="A31" s="61">
        <v>1243</v>
      </c>
      <c r="B31" s="129" t="s">
        <v>165</v>
      </c>
      <c r="C31" s="268">
        <v>235228.63</v>
      </c>
      <c r="D31" s="270">
        <v>35008.800000000003</v>
      </c>
    </row>
    <row r="32" spans="1:5" x14ac:dyDescent="0.2">
      <c r="A32" s="61">
        <v>1244</v>
      </c>
      <c r="B32" s="129" t="s">
        <v>166</v>
      </c>
      <c r="C32" s="268">
        <v>2942362.42</v>
      </c>
      <c r="D32" s="270">
        <v>840738</v>
      </c>
    </row>
    <row r="33" spans="1:6" x14ac:dyDescent="0.2">
      <c r="A33" s="61">
        <v>1245</v>
      </c>
      <c r="B33" s="129" t="s">
        <v>167</v>
      </c>
      <c r="C33" s="268">
        <v>0</v>
      </c>
      <c r="D33" s="270">
        <v>0</v>
      </c>
    </row>
    <row r="34" spans="1:6" x14ac:dyDescent="0.2">
      <c r="A34" s="61">
        <v>1246</v>
      </c>
      <c r="B34" s="129" t="s">
        <v>168</v>
      </c>
      <c r="C34" s="268">
        <v>17230539.850000001</v>
      </c>
      <c r="D34" s="270">
        <v>202137.65</v>
      </c>
    </row>
    <row r="35" spans="1:6" x14ac:dyDescent="0.2">
      <c r="A35" s="61">
        <v>1247</v>
      </c>
      <c r="B35" s="129" t="s">
        <v>169</v>
      </c>
      <c r="C35" s="268">
        <v>0</v>
      </c>
      <c r="D35" s="270">
        <v>0</v>
      </c>
    </row>
    <row r="36" spans="1:6" x14ac:dyDescent="0.2">
      <c r="A36" s="61">
        <v>1248</v>
      </c>
      <c r="B36" s="129" t="s">
        <v>170</v>
      </c>
      <c r="C36" s="268">
        <v>0</v>
      </c>
      <c r="D36" s="270">
        <v>0</v>
      </c>
    </row>
    <row r="37" spans="1:6" x14ac:dyDescent="0.2">
      <c r="A37" s="64">
        <v>1250</v>
      </c>
      <c r="B37" s="66" t="s">
        <v>174</v>
      </c>
      <c r="C37" s="272">
        <f>SUM(C38:C42)</f>
        <v>671565.56</v>
      </c>
      <c r="D37" s="272">
        <v>0</v>
      </c>
    </row>
    <row r="38" spans="1:6" x14ac:dyDescent="0.2">
      <c r="A38" s="61">
        <v>1251</v>
      </c>
      <c r="B38" s="129" t="s">
        <v>175</v>
      </c>
      <c r="C38" s="268">
        <v>671565.56</v>
      </c>
      <c r="D38" s="268">
        <v>0</v>
      </c>
    </row>
    <row r="39" spans="1:6" x14ac:dyDescent="0.2">
      <c r="A39" s="61">
        <v>1252</v>
      </c>
      <c r="B39" s="129" t="s">
        <v>176</v>
      </c>
      <c r="C39" s="268">
        <v>0</v>
      </c>
      <c r="D39" s="268">
        <v>0</v>
      </c>
    </row>
    <row r="40" spans="1:6" x14ac:dyDescent="0.2">
      <c r="A40" s="61">
        <v>1253</v>
      </c>
      <c r="B40" s="129" t="s">
        <v>177</v>
      </c>
      <c r="C40" s="268">
        <v>0</v>
      </c>
      <c r="D40" s="268">
        <v>0</v>
      </c>
    </row>
    <row r="41" spans="1:6" x14ac:dyDescent="0.2">
      <c r="A41" s="61">
        <v>1254</v>
      </c>
      <c r="B41" s="129" t="s">
        <v>178</v>
      </c>
      <c r="C41" s="268">
        <v>0</v>
      </c>
      <c r="D41" s="268">
        <v>0</v>
      </c>
    </row>
    <row r="42" spans="1:6" x14ac:dyDescent="0.2">
      <c r="A42" s="61">
        <v>1259</v>
      </c>
      <c r="B42" s="129" t="s">
        <v>179</v>
      </c>
      <c r="C42" s="268">
        <v>0</v>
      </c>
      <c r="D42" s="268">
        <v>0</v>
      </c>
    </row>
    <row r="43" spans="1:6" x14ac:dyDescent="0.2">
      <c r="A43" s="61"/>
      <c r="B43" s="65" t="s">
        <v>467</v>
      </c>
      <c r="C43" s="272">
        <f>C20+C28+C37</f>
        <v>30894800.629999999</v>
      </c>
      <c r="D43" s="272">
        <f>D20+D28+D37</f>
        <v>2707024.1999999997</v>
      </c>
    </row>
    <row r="45" spans="1:6" ht="15" x14ac:dyDescent="0.25">
      <c r="A45" s="59" t="s">
        <v>468</v>
      </c>
      <c r="B45" s="59"/>
      <c r="C45" s="59"/>
      <c r="D45" s="59"/>
      <c r="F45"/>
    </row>
    <row r="46" spans="1:6" ht="15" x14ac:dyDescent="0.25">
      <c r="A46" s="60" t="s">
        <v>101</v>
      </c>
      <c r="B46" s="60" t="s">
        <v>458</v>
      </c>
      <c r="C46" s="63" t="s">
        <v>601</v>
      </c>
      <c r="D46" s="63" t="s">
        <v>602</v>
      </c>
      <c r="F46"/>
    </row>
    <row r="47" spans="1:6" ht="12" customHeight="1" x14ac:dyDescent="0.25">
      <c r="A47" s="64">
        <v>3210</v>
      </c>
      <c r="B47" s="66" t="s">
        <v>469</v>
      </c>
      <c r="C47" s="272">
        <v>11811512.67</v>
      </c>
      <c r="D47" s="272">
        <v>3579627.93</v>
      </c>
      <c r="E47" s="134"/>
      <c r="F47"/>
    </row>
    <row r="48" spans="1:6" ht="12" customHeight="1" x14ac:dyDescent="0.25">
      <c r="A48" s="61"/>
      <c r="B48" s="65" t="s">
        <v>470</v>
      </c>
      <c r="C48" s="272">
        <f>C49+C61+C93+C96</f>
        <v>4235914.53</v>
      </c>
      <c r="D48" s="272">
        <f>D49+D61+D93+D96</f>
        <v>3561214.0700000022</v>
      </c>
      <c r="E48" s="105"/>
      <c r="F48"/>
    </row>
    <row r="49" spans="1:6" ht="9.9499999999999993" customHeight="1" x14ac:dyDescent="0.25">
      <c r="A49" s="64">
        <v>5400</v>
      </c>
      <c r="B49" s="66" t="s">
        <v>285</v>
      </c>
      <c r="C49" s="272">
        <v>0</v>
      </c>
      <c r="D49" s="272">
        <v>0</v>
      </c>
      <c r="F49"/>
    </row>
    <row r="50" spans="1:6" ht="9.9499999999999993" customHeight="1" x14ac:dyDescent="0.25">
      <c r="A50" s="61">
        <v>5410</v>
      </c>
      <c r="B50" s="129" t="s">
        <v>471</v>
      </c>
      <c r="C50" s="268">
        <v>0</v>
      </c>
      <c r="D50" s="268">
        <v>0</v>
      </c>
      <c r="F50"/>
    </row>
    <row r="51" spans="1:6" ht="9.9499999999999993" customHeight="1" x14ac:dyDescent="0.25">
      <c r="A51" s="61">
        <v>5411</v>
      </c>
      <c r="B51" s="129" t="s">
        <v>283</v>
      </c>
      <c r="C51" s="268">
        <v>0</v>
      </c>
      <c r="D51" s="268">
        <v>0</v>
      </c>
      <c r="F51"/>
    </row>
    <row r="52" spans="1:6" ht="9.9499999999999993" customHeight="1" x14ac:dyDescent="0.25">
      <c r="A52" s="61">
        <v>5420</v>
      </c>
      <c r="B52" s="129" t="s">
        <v>472</v>
      </c>
      <c r="C52" s="268">
        <v>0</v>
      </c>
      <c r="D52" s="268">
        <v>0</v>
      </c>
      <c r="F52"/>
    </row>
    <row r="53" spans="1:6" ht="9.9499999999999993" customHeight="1" x14ac:dyDescent="0.25">
      <c r="A53" s="61">
        <v>5421</v>
      </c>
      <c r="B53" s="129" t="s">
        <v>280</v>
      </c>
      <c r="C53" s="268">
        <v>0</v>
      </c>
      <c r="D53" s="268">
        <v>0</v>
      </c>
      <c r="F53"/>
    </row>
    <row r="54" spans="1:6" ht="9.9499999999999993" customHeight="1" x14ac:dyDescent="0.25">
      <c r="A54" s="61">
        <v>5430</v>
      </c>
      <c r="B54" s="129" t="s">
        <v>473</v>
      </c>
      <c r="C54" s="268">
        <v>0</v>
      </c>
      <c r="D54" s="268">
        <v>0</v>
      </c>
      <c r="F54" s="112"/>
    </row>
    <row r="55" spans="1:6" ht="9.9499999999999993" customHeight="1" x14ac:dyDescent="0.25">
      <c r="A55" s="61">
        <v>5431</v>
      </c>
      <c r="B55" s="129" t="s">
        <v>277</v>
      </c>
      <c r="C55" s="268">
        <v>0</v>
      </c>
      <c r="D55" s="268">
        <v>0</v>
      </c>
      <c r="F55"/>
    </row>
    <row r="56" spans="1:6" ht="9.9499999999999993" customHeight="1" x14ac:dyDescent="0.25">
      <c r="A56" s="61">
        <v>5440</v>
      </c>
      <c r="B56" s="129" t="s">
        <v>474</v>
      </c>
      <c r="C56" s="268">
        <v>0</v>
      </c>
      <c r="D56" s="268">
        <v>0</v>
      </c>
      <c r="F56" s="112"/>
    </row>
    <row r="57" spans="1:6" ht="9.9499999999999993" customHeight="1" x14ac:dyDescent="0.25">
      <c r="A57" s="61">
        <v>5441</v>
      </c>
      <c r="B57" s="129" t="s">
        <v>474</v>
      </c>
      <c r="C57" s="268">
        <v>0</v>
      </c>
      <c r="D57" s="268">
        <v>0</v>
      </c>
      <c r="F57"/>
    </row>
    <row r="58" spans="1:6" ht="9.9499999999999993" customHeight="1" x14ac:dyDescent="0.25">
      <c r="A58" s="61">
        <v>5450</v>
      </c>
      <c r="B58" s="129" t="s">
        <v>475</v>
      </c>
      <c r="C58" s="268">
        <v>0</v>
      </c>
      <c r="D58" s="268">
        <v>0</v>
      </c>
      <c r="F58"/>
    </row>
    <row r="59" spans="1:6" ht="9.9499999999999993" customHeight="1" x14ac:dyDescent="0.25">
      <c r="A59" s="61">
        <v>5451</v>
      </c>
      <c r="B59" s="129" t="s">
        <v>273</v>
      </c>
      <c r="C59" s="268">
        <v>0</v>
      </c>
      <c r="D59" s="268">
        <v>0</v>
      </c>
      <c r="F59"/>
    </row>
    <row r="60" spans="1:6" ht="9.9499999999999993" customHeight="1" x14ac:dyDescent="0.25">
      <c r="A60" s="61">
        <v>5452</v>
      </c>
      <c r="B60" s="129" t="s">
        <v>272</v>
      </c>
      <c r="C60" s="268">
        <v>0</v>
      </c>
      <c r="D60" s="268">
        <v>0</v>
      </c>
      <c r="F60"/>
    </row>
    <row r="61" spans="1:6" ht="9.9499999999999993" customHeight="1" x14ac:dyDescent="0.25">
      <c r="A61" s="64">
        <v>5500</v>
      </c>
      <c r="B61" s="66" t="s">
        <v>271</v>
      </c>
      <c r="C61" s="272">
        <v>2573518.2400000002</v>
      </c>
      <c r="D61" s="272">
        <v>2601623.42</v>
      </c>
      <c r="F61"/>
    </row>
    <row r="62" spans="1:6" ht="9.9499999999999993" customHeight="1" x14ac:dyDescent="0.25">
      <c r="A62" s="64">
        <v>5510</v>
      </c>
      <c r="B62" s="66" t="s">
        <v>270</v>
      </c>
      <c r="C62" s="272">
        <v>2568822.91</v>
      </c>
      <c r="D62" s="272">
        <v>2601165.14</v>
      </c>
      <c r="F62"/>
    </row>
    <row r="63" spans="1:6" ht="9.9499999999999993" customHeight="1" x14ac:dyDescent="0.25">
      <c r="A63" s="61">
        <v>5511</v>
      </c>
      <c r="B63" s="129" t="s">
        <v>269</v>
      </c>
      <c r="C63" s="268">
        <v>2543012.44</v>
      </c>
      <c r="D63" s="268">
        <v>2580079.35</v>
      </c>
      <c r="F63"/>
    </row>
    <row r="64" spans="1:6" ht="9.9499999999999993" customHeight="1" x14ac:dyDescent="0.25">
      <c r="A64" s="61">
        <v>5512</v>
      </c>
      <c r="B64" s="129" t="s">
        <v>268</v>
      </c>
      <c r="C64" s="268">
        <v>0</v>
      </c>
      <c r="D64" s="268">
        <v>0</v>
      </c>
      <c r="F64"/>
    </row>
    <row r="65" spans="1:6" ht="9.9499999999999993" customHeight="1" x14ac:dyDescent="0.25">
      <c r="A65" s="61">
        <v>5513</v>
      </c>
      <c r="B65" s="129" t="s">
        <v>267</v>
      </c>
      <c r="C65" s="268">
        <v>0</v>
      </c>
      <c r="D65" s="268">
        <v>0</v>
      </c>
      <c r="F65"/>
    </row>
    <row r="66" spans="1:6" ht="9.9499999999999993" customHeight="1" x14ac:dyDescent="0.25">
      <c r="A66" s="61">
        <v>5514</v>
      </c>
      <c r="B66" s="129" t="s">
        <v>266</v>
      </c>
      <c r="C66" s="268">
        <v>0</v>
      </c>
      <c r="D66" s="268">
        <v>0</v>
      </c>
      <c r="F66"/>
    </row>
    <row r="67" spans="1:6" ht="9.9499999999999993" customHeight="1" x14ac:dyDescent="0.25">
      <c r="A67" s="61">
        <v>5515</v>
      </c>
      <c r="B67" s="129" t="s">
        <v>265</v>
      </c>
      <c r="C67" s="268">
        <v>0</v>
      </c>
      <c r="D67" s="268">
        <v>0</v>
      </c>
      <c r="F67"/>
    </row>
    <row r="68" spans="1:6" ht="9.9499999999999993" customHeight="1" x14ac:dyDescent="0.25">
      <c r="A68" s="61">
        <v>5516</v>
      </c>
      <c r="B68" s="129" t="s">
        <v>264</v>
      </c>
      <c r="C68" s="268">
        <v>0</v>
      </c>
      <c r="D68" s="268">
        <v>0</v>
      </c>
      <c r="E68" s="62"/>
      <c r="F68"/>
    </row>
    <row r="69" spans="1:6" ht="9.9499999999999993" customHeight="1" x14ac:dyDescent="0.25">
      <c r="A69" s="61">
        <v>5517</v>
      </c>
      <c r="B69" s="129" t="s">
        <v>263</v>
      </c>
      <c r="C69" s="268">
        <v>25810.47</v>
      </c>
      <c r="D69" s="268">
        <v>21085.79</v>
      </c>
      <c r="F69"/>
    </row>
    <row r="70" spans="1:6" ht="9.9499999999999993" customHeight="1" x14ac:dyDescent="0.25">
      <c r="A70" s="61">
        <v>5518</v>
      </c>
      <c r="B70" s="129" t="s">
        <v>262</v>
      </c>
      <c r="C70" s="268">
        <v>0</v>
      </c>
      <c r="D70" s="268">
        <v>0</v>
      </c>
      <c r="E70" s="62"/>
      <c r="F70"/>
    </row>
    <row r="71" spans="1:6" ht="9.9499999999999993" customHeight="1" x14ac:dyDescent="0.25">
      <c r="A71" s="64">
        <v>5520</v>
      </c>
      <c r="B71" s="66" t="s">
        <v>261</v>
      </c>
      <c r="C71" s="272">
        <v>0</v>
      </c>
      <c r="D71" s="272">
        <v>0</v>
      </c>
      <c r="F71"/>
    </row>
    <row r="72" spans="1:6" ht="9.9499999999999993" customHeight="1" x14ac:dyDescent="0.25">
      <c r="A72" s="61">
        <v>5521</v>
      </c>
      <c r="B72" s="129" t="s">
        <v>260</v>
      </c>
      <c r="C72" s="268">
        <v>0</v>
      </c>
      <c r="D72" s="268">
        <v>0</v>
      </c>
      <c r="F72"/>
    </row>
    <row r="73" spans="1:6" ht="9.9499999999999993" customHeight="1" x14ac:dyDescent="0.25">
      <c r="A73" s="61">
        <v>5522</v>
      </c>
      <c r="B73" s="129" t="s">
        <v>259</v>
      </c>
      <c r="C73" s="268">
        <v>0</v>
      </c>
      <c r="D73" s="268">
        <v>0</v>
      </c>
      <c r="F73"/>
    </row>
    <row r="74" spans="1:6" ht="9.9499999999999993" customHeight="1" x14ac:dyDescent="0.25">
      <c r="A74" s="64">
        <v>5530</v>
      </c>
      <c r="B74" s="66" t="s">
        <v>258</v>
      </c>
      <c r="C74" s="272">
        <v>26.33</v>
      </c>
      <c r="D74" s="272">
        <v>458.28</v>
      </c>
      <c r="F74"/>
    </row>
    <row r="75" spans="1:6" ht="9.9499999999999993" customHeight="1" x14ac:dyDescent="0.25">
      <c r="A75" s="61">
        <v>5531</v>
      </c>
      <c r="B75" s="129" t="s">
        <v>257</v>
      </c>
      <c r="C75" s="268">
        <v>0</v>
      </c>
      <c r="D75" s="268">
        <v>0</v>
      </c>
      <c r="F75"/>
    </row>
    <row r="76" spans="1:6" ht="9.9499999999999993" customHeight="1" x14ac:dyDescent="0.25">
      <c r="A76" s="61">
        <v>5532</v>
      </c>
      <c r="B76" s="129" t="s">
        <v>256</v>
      </c>
      <c r="C76" s="268">
        <v>0</v>
      </c>
      <c r="D76" s="268">
        <v>0</v>
      </c>
      <c r="F76"/>
    </row>
    <row r="77" spans="1:6" ht="9.9499999999999993" customHeight="1" x14ac:dyDescent="0.25">
      <c r="A77" s="61">
        <v>5533</v>
      </c>
      <c r="B77" s="129" t="s">
        <v>255</v>
      </c>
      <c r="C77" s="268">
        <v>0</v>
      </c>
      <c r="D77" s="268">
        <v>0</v>
      </c>
      <c r="F77"/>
    </row>
    <row r="78" spans="1:6" ht="9.9499999999999993" customHeight="1" x14ac:dyDescent="0.25">
      <c r="A78" s="61">
        <v>5534</v>
      </c>
      <c r="B78" s="129" t="s">
        <v>254</v>
      </c>
      <c r="C78" s="268">
        <v>0</v>
      </c>
      <c r="D78" s="268">
        <v>0</v>
      </c>
      <c r="F78"/>
    </row>
    <row r="79" spans="1:6" ht="9.9499999999999993" customHeight="1" x14ac:dyDescent="0.25">
      <c r="A79" s="61">
        <v>5535</v>
      </c>
      <c r="B79" s="129" t="s">
        <v>253</v>
      </c>
      <c r="C79" s="268">
        <v>26.33</v>
      </c>
      <c r="D79" s="268">
        <v>458.28</v>
      </c>
      <c r="F79"/>
    </row>
    <row r="80" spans="1:6" ht="9.9499999999999993" customHeight="1" x14ac:dyDescent="0.25">
      <c r="A80" s="64">
        <v>5540</v>
      </c>
      <c r="B80" s="66" t="s">
        <v>252</v>
      </c>
      <c r="C80" s="272">
        <v>0</v>
      </c>
      <c r="D80" s="272">
        <v>0</v>
      </c>
      <c r="F80"/>
    </row>
    <row r="81" spans="1:6" ht="9.9499999999999993" customHeight="1" x14ac:dyDescent="0.25">
      <c r="A81" s="61">
        <v>5541</v>
      </c>
      <c r="B81" s="129" t="s">
        <v>252</v>
      </c>
      <c r="C81" s="268">
        <v>0</v>
      </c>
      <c r="D81" s="268">
        <v>0</v>
      </c>
      <c r="F81"/>
    </row>
    <row r="82" spans="1:6" ht="9.9499999999999993" customHeight="1" x14ac:dyDescent="0.25">
      <c r="A82" s="64">
        <v>5550</v>
      </c>
      <c r="B82" s="66" t="s">
        <v>251</v>
      </c>
      <c r="C82" s="272">
        <v>0</v>
      </c>
      <c r="D82" s="272">
        <v>0</v>
      </c>
      <c r="F82"/>
    </row>
    <row r="83" spans="1:6" ht="9.9499999999999993" customHeight="1" x14ac:dyDescent="0.25">
      <c r="A83" s="61">
        <v>5551</v>
      </c>
      <c r="B83" s="129" t="s">
        <v>251</v>
      </c>
      <c r="C83" s="268">
        <v>0</v>
      </c>
      <c r="D83" s="268">
        <v>0</v>
      </c>
      <c r="F83"/>
    </row>
    <row r="84" spans="1:6" ht="9.9499999999999993" customHeight="1" x14ac:dyDescent="0.25">
      <c r="A84" s="64">
        <v>5590</v>
      </c>
      <c r="B84" s="66" t="s">
        <v>250</v>
      </c>
      <c r="C84" s="272">
        <v>4669</v>
      </c>
      <c r="D84" s="272">
        <v>0</v>
      </c>
      <c r="F84"/>
    </row>
    <row r="85" spans="1:6" ht="9.9499999999999993" customHeight="1" x14ac:dyDescent="0.25">
      <c r="A85" s="61">
        <v>5591</v>
      </c>
      <c r="B85" s="129" t="s">
        <v>249</v>
      </c>
      <c r="C85" s="268">
        <v>0</v>
      </c>
      <c r="D85" s="268">
        <v>0</v>
      </c>
      <c r="F85"/>
    </row>
    <row r="86" spans="1:6" ht="9.9499999999999993" customHeight="1" x14ac:dyDescent="0.25">
      <c r="A86" s="61">
        <v>5592</v>
      </c>
      <c r="B86" s="129" t="s">
        <v>248</v>
      </c>
      <c r="C86" s="268">
        <v>0</v>
      </c>
      <c r="D86" s="268">
        <v>0</v>
      </c>
      <c r="F86"/>
    </row>
    <row r="87" spans="1:6" ht="9.9499999999999993" customHeight="1" x14ac:dyDescent="0.25">
      <c r="A87" s="61">
        <v>5593</v>
      </c>
      <c r="B87" s="129" t="s">
        <v>247</v>
      </c>
      <c r="C87" s="268">
        <v>0</v>
      </c>
      <c r="D87" s="268">
        <v>0</v>
      </c>
      <c r="F87"/>
    </row>
    <row r="88" spans="1:6" ht="9.9499999999999993" customHeight="1" x14ac:dyDescent="0.25">
      <c r="A88" s="61">
        <v>5594</v>
      </c>
      <c r="B88" s="129" t="s">
        <v>476</v>
      </c>
      <c r="C88" s="268">
        <v>4669</v>
      </c>
      <c r="D88" s="268">
        <v>0</v>
      </c>
      <c r="F88"/>
    </row>
    <row r="89" spans="1:6" ht="9.9499999999999993" customHeight="1" x14ac:dyDescent="0.25">
      <c r="A89" s="61">
        <v>5595</v>
      </c>
      <c r="B89" s="129" t="s">
        <v>245</v>
      </c>
      <c r="C89" s="268">
        <v>0</v>
      </c>
      <c r="D89" s="268">
        <v>0</v>
      </c>
      <c r="F89"/>
    </row>
    <row r="90" spans="1:6" ht="9.9499999999999993" customHeight="1" x14ac:dyDescent="0.25">
      <c r="A90" s="61">
        <v>5596</v>
      </c>
      <c r="B90" s="129" t="s">
        <v>244</v>
      </c>
      <c r="C90" s="268">
        <v>0</v>
      </c>
      <c r="D90" s="268">
        <v>0</v>
      </c>
      <c r="F90"/>
    </row>
    <row r="91" spans="1:6" ht="9.9499999999999993" customHeight="1" x14ac:dyDescent="0.25">
      <c r="A91" s="61">
        <v>5597</v>
      </c>
      <c r="B91" s="129" t="s">
        <v>243</v>
      </c>
      <c r="C91" s="268">
        <v>0</v>
      </c>
      <c r="D91" s="268">
        <v>0</v>
      </c>
      <c r="F91"/>
    </row>
    <row r="92" spans="1:6" ht="9.9499999999999993" customHeight="1" x14ac:dyDescent="0.25">
      <c r="A92" s="61">
        <v>5599</v>
      </c>
      <c r="B92" s="129" t="s">
        <v>241</v>
      </c>
      <c r="C92" s="268">
        <v>0</v>
      </c>
      <c r="D92" s="268">
        <v>0</v>
      </c>
      <c r="F92"/>
    </row>
    <row r="93" spans="1:6" ht="9.9499999999999993" customHeight="1" x14ac:dyDescent="0.25">
      <c r="A93" s="64">
        <v>5600</v>
      </c>
      <c r="B93" s="66" t="s">
        <v>240</v>
      </c>
      <c r="C93" s="272">
        <v>0</v>
      </c>
      <c r="D93" s="272">
        <v>0</v>
      </c>
      <c r="F93"/>
    </row>
    <row r="94" spans="1:6" ht="9.9499999999999993" customHeight="1" x14ac:dyDescent="0.25">
      <c r="A94" s="64">
        <v>5610</v>
      </c>
      <c r="B94" s="66" t="s">
        <v>239</v>
      </c>
      <c r="C94" s="272">
        <v>0</v>
      </c>
      <c r="D94" s="272">
        <v>0</v>
      </c>
      <c r="F94"/>
    </row>
    <row r="95" spans="1:6" ht="9.9499999999999993" customHeight="1" x14ac:dyDescent="0.25">
      <c r="A95" s="61">
        <v>5611</v>
      </c>
      <c r="B95" s="129" t="s">
        <v>238</v>
      </c>
      <c r="C95" s="268">
        <v>0</v>
      </c>
      <c r="D95" s="268">
        <v>0</v>
      </c>
      <c r="F95"/>
    </row>
    <row r="96" spans="1:6" ht="9.9499999999999993" customHeight="1" x14ac:dyDescent="0.25">
      <c r="A96" s="64">
        <v>2110</v>
      </c>
      <c r="B96" s="67" t="s">
        <v>477</v>
      </c>
      <c r="C96" s="272">
        <f>SUM(C97:C101)</f>
        <v>1662396.29</v>
      </c>
      <c r="D96" s="272">
        <f>SUM(D97:D101)</f>
        <v>959590.65000000224</v>
      </c>
      <c r="F96"/>
    </row>
    <row r="97" spans="1:6" ht="9.9499999999999993" customHeight="1" x14ac:dyDescent="0.25">
      <c r="A97" s="61">
        <v>2111</v>
      </c>
      <c r="B97" s="129" t="s">
        <v>478</v>
      </c>
      <c r="C97" s="270">
        <v>11480.72</v>
      </c>
      <c r="D97" s="268">
        <v>0</v>
      </c>
      <c r="E97" s="136"/>
      <c r="F97"/>
    </row>
    <row r="98" spans="1:6" ht="9.9499999999999993" customHeight="1" x14ac:dyDescent="0.25">
      <c r="A98" s="61">
        <v>2112</v>
      </c>
      <c r="B98" s="129" t="s">
        <v>479</v>
      </c>
      <c r="C98" s="270">
        <v>612424.07999999996</v>
      </c>
      <c r="D98" s="268">
        <v>680513.26999999955</v>
      </c>
      <c r="E98" s="136"/>
      <c r="F98" s="113"/>
    </row>
    <row r="99" spans="1:6" ht="9.9499999999999993" customHeight="1" x14ac:dyDescent="0.25">
      <c r="A99" s="61">
        <v>2112</v>
      </c>
      <c r="B99" s="129" t="s">
        <v>480</v>
      </c>
      <c r="C99" s="270">
        <v>1038491.49</v>
      </c>
      <c r="D99" s="268">
        <v>277077.38000000268</v>
      </c>
      <c r="E99" s="136"/>
      <c r="F99" s="113"/>
    </row>
    <row r="100" spans="1:6" ht="9.9499999999999993" customHeight="1" x14ac:dyDescent="0.25">
      <c r="A100" s="61">
        <v>2115</v>
      </c>
      <c r="B100" s="129" t="s">
        <v>481</v>
      </c>
      <c r="C100" s="270">
        <v>0</v>
      </c>
      <c r="D100" s="268">
        <v>2000</v>
      </c>
      <c r="E100" s="105"/>
      <c r="F100"/>
    </row>
    <row r="101" spans="1:6" ht="9.9499999999999993" customHeight="1" x14ac:dyDescent="0.25">
      <c r="A101" s="61">
        <v>2114</v>
      </c>
      <c r="B101" s="129" t="s">
        <v>482</v>
      </c>
      <c r="C101" s="270">
        <v>0</v>
      </c>
      <c r="D101" s="268">
        <v>0</v>
      </c>
      <c r="E101" s="105"/>
      <c r="F101"/>
    </row>
    <row r="102" spans="1:6" ht="9.9499999999999993" customHeight="1" x14ac:dyDescent="0.25">
      <c r="A102" s="61"/>
      <c r="B102" s="65" t="s">
        <v>483</v>
      </c>
      <c r="C102" s="272">
        <f>+C103+C125</f>
        <v>1394625</v>
      </c>
      <c r="D102" s="272">
        <f>+D103+D125</f>
        <v>0</v>
      </c>
      <c r="F102"/>
    </row>
    <row r="103" spans="1:6" ht="9.9499999999999993" customHeight="1" x14ac:dyDescent="0.2">
      <c r="A103" s="64">
        <v>4300</v>
      </c>
      <c r="B103" s="133" t="s">
        <v>377</v>
      </c>
      <c r="C103" s="272">
        <f>+C104+C107+C113+C115+C117</f>
        <v>0</v>
      </c>
      <c r="D103" s="272">
        <f>+D104+D107+D113+D115+D117</f>
        <v>0</v>
      </c>
    </row>
    <row r="104" spans="1:6" ht="9.9499999999999993" customHeight="1" x14ac:dyDescent="0.2">
      <c r="A104" s="64">
        <v>4310</v>
      </c>
      <c r="B104" s="133" t="s">
        <v>376</v>
      </c>
      <c r="C104" s="272">
        <v>0</v>
      </c>
      <c r="D104" s="272">
        <v>0</v>
      </c>
    </row>
    <row r="105" spans="1:6" ht="9.9499999999999993" customHeight="1" x14ac:dyDescent="0.2">
      <c r="A105" s="61">
        <v>4311</v>
      </c>
      <c r="B105" s="121" t="s">
        <v>375</v>
      </c>
      <c r="C105" s="268">
        <v>0</v>
      </c>
      <c r="D105" s="268">
        <v>0</v>
      </c>
    </row>
    <row r="106" spans="1:6" ht="9.9499999999999993" customHeight="1" x14ac:dyDescent="0.2">
      <c r="A106" s="61">
        <v>4319</v>
      </c>
      <c r="B106" s="121" t="s">
        <v>374</v>
      </c>
      <c r="C106" s="268">
        <v>0</v>
      </c>
      <c r="D106" s="268">
        <v>0</v>
      </c>
    </row>
    <row r="107" spans="1:6" ht="9.9499999999999993" customHeight="1" x14ac:dyDescent="0.2">
      <c r="A107" s="64">
        <v>4320</v>
      </c>
      <c r="B107" s="133" t="s">
        <v>373</v>
      </c>
      <c r="C107" s="272">
        <v>0</v>
      </c>
      <c r="D107" s="272">
        <v>0</v>
      </c>
    </row>
    <row r="108" spans="1:6" ht="9.9499999999999993" customHeight="1" x14ac:dyDescent="0.2">
      <c r="A108" s="61">
        <v>4321</v>
      </c>
      <c r="B108" s="121" t="s">
        <v>372</v>
      </c>
      <c r="C108" s="268">
        <v>0</v>
      </c>
      <c r="D108" s="268">
        <v>0</v>
      </c>
    </row>
    <row r="109" spans="1:6" ht="9.9499999999999993" customHeight="1" x14ac:dyDescent="0.2">
      <c r="A109" s="61">
        <v>4322</v>
      </c>
      <c r="B109" s="121" t="s">
        <v>371</v>
      </c>
      <c r="C109" s="268">
        <v>0</v>
      </c>
      <c r="D109" s="268">
        <v>0</v>
      </c>
    </row>
    <row r="110" spans="1:6" ht="9.9499999999999993" customHeight="1" x14ac:dyDescent="0.2">
      <c r="A110" s="61">
        <v>4323</v>
      </c>
      <c r="B110" s="121" t="s">
        <v>370</v>
      </c>
      <c r="C110" s="268">
        <v>0</v>
      </c>
      <c r="D110" s="268">
        <v>0</v>
      </c>
    </row>
    <row r="111" spans="1:6" ht="9.9499999999999993" customHeight="1" x14ac:dyDescent="0.2">
      <c r="A111" s="61">
        <v>4324</v>
      </c>
      <c r="B111" s="121" t="s">
        <v>369</v>
      </c>
      <c r="C111" s="268">
        <v>0</v>
      </c>
      <c r="D111" s="268">
        <v>0</v>
      </c>
    </row>
    <row r="112" spans="1:6" ht="9.9499999999999993" customHeight="1" x14ac:dyDescent="0.2">
      <c r="A112" s="61">
        <v>4325</v>
      </c>
      <c r="B112" s="121" t="s">
        <v>368</v>
      </c>
      <c r="C112" s="268">
        <v>0</v>
      </c>
      <c r="D112" s="268">
        <v>0</v>
      </c>
    </row>
    <row r="113" spans="1:6" ht="9.9499999999999993" customHeight="1" x14ac:dyDescent="0.2">
      <c r="A113" s="64">
        <v>4330</v>
      </c>
      <c r="B113" s="133" t="s">
        <v>367</v>
      </c>
      <c r="C113" s="272">
        <v>0</v>
      </c>
      <c r="D113" s="272">
        <v>0</v>
      </c>
    </row>
    <row r="114" spans="1:6" ht="9.9499999999999993" customHeight="1" x14ac:dyDescent="0.2">
      <c r="A114" s="61">
        <v>4331</v>
      </c>
      <c r="B114" s="121" t="s">
        <v>367</v>
      </c>
      <c r="C114" s="268">
        <v>0</v>
      </c>
      <c r="D114" s="268">
        <v>0</v>
      </c>
    </row>
    <row r="115" spans="1:6" ht="9.9499999999999993" customHeight="1" x14ac:dyDescent="0.2">
      <c r="A115" s="64">
        <v>4340</v>
      </c>
      <c r="B115" s="133" t="s">
        <v>366</v>
      </c>
      <c r="C115" s="272">
        <v>0</v>
      </c>
      <c r="D115" s="272">
        <v>0</v>
      </c>
    </row>
    <row r="116" spans="1:6" ht="9.9499999999999993" customHeight="1" x14ac:dyDescent="0.2">
      <c r="A116" s="61">
        <v>4341</v>
      </c>
      <c r="B116" s="121" t="s">
        <v>366</v>
      </c>
      <c r="C116" s="268">
        <v>0</v>
      </c>
      <c r="D116" s="268">
        <v>0</v>
      </c>
    </row>
    <row r="117" spans="1:6" ht="9.9499999999999993" customHeight="1" x14ac:dyDescent="0.2">
      <c r="A117" s="64">
        <v>4390</v>
      </c>
      <c r="B117" s="133" t="s">
        <v>360</v>
      </c>
      <c r="C117" s="272">
        <v>0</v>
      </c>
      <c r="D117" s="272">
        <v>0</v>
      </c>
    </row>
    <row r="118" spans="1:6" ht="9.9499999999999993" customHeight="1" x14ac:dyDescent="0.2">
      <c r="A118" s="61">
        <v>4392</v>
      </c>
      <c r="B118" s="121" t="s">
        <v>365</v>
      </c>
      <c r="C118" s="268">
        <v>0</v>
      </c>
      <c r="D118" s="268">
        <v>0</v>
      </c>
    </row>
    <row r="119" spans="1:6" ht="9.9499999999999993" customHeight="1" x14ac:dyDescent="0.2">
      <c r="A119" s="61">
        <v>4393</v>
      </c>
      <c r="B119" s="121" t="s">
        <v>364</v>
      </c>
      <c r="C119" s="268">
        <v>0</v>
      </c>
      <c r="D119" s="268">
        <v>0</v>
      </c>
    </row>
    <row r="120" spans="1:6" ht="9.9499999999999993" customHeight="1" x14ac:dyDescent="0.2">
      <c r="A120" s="61">
        <v>4394</v>
      </c>
      <c r="B120" s="121" t="s">
        <v>363</v>
      </c>
      <c r="C120" s="268">
        <v>0</v>
      </c>
      <c r="D120" s="268">
        <v>0</v>
      </c>
    </row>
    <row r="121" spans="1:6" ht="9.9499999999999993" customHeight="1" x14ac:dyDescent="0.2">
      <c r="A121" s="61">
        <v>4395</v>
      </c>
      <c r="B121" s="121" t="s">
        <v>244</v>
      </c>
      <c r="C121" s="268">
        <v>0</v>
      </c>
      <c r="D121" s="268">
        <v>0</v>
      </c>
    </row>
    <row r="122" spans="1:6" ht="9.9499999999999993" customHeight="1" x14ac:dyDescent="0.2">
      <c r="A122" s="61">
        <v>4396</v>
      </c>
      <c r="B122" s="121" t="s">
        <v>362</v>
      </c>
      <c r="C122" s="268">
        <v>0</v>
      </c>
      <c r="D122" s="268">
        <v>0</v>
      </c>
    </row>
    <row r="123" spans="1:6" ht="9.9499999999999993" customHeight="1" x14ac:dyDescent="0.2">
      <c r="A123" s="61">
        <v>4397</v>
      </c>
      <c r="B123" s="121" t="s">
        <v>361</v>
      </c>
      <c r="C123" s="268">
        <v>0</v>
      </c>
      <c r="D123" s="268">
        <v>0</v>
      </c>
    </row>
    <row r="124" spans="1:6" ht="9.9499999999999993" customHeight="1" x14ac:dyDescent="0.2">
      <c r="A124" s="61">
        <v>4399</v>
      </c>
      <c r="B124" s="121" t="s">
        <v>360</v>
      </c>
      <c r="C124" s="268">
        <v>0</v>
      </c>
      <c r="D124" s="268">
        <v>0</v>
      </c>
    </row>
    <row r="125" spans="1:6" ht="9.9499999999999993" customHeight="1" x14ac:dyDescent="0.25">
      <c r="A125" s="64">
        <v>1120</v>
      </c>
      <c r="B125" s="67" t="s">
        <v>484</v>
      </c>
      <c r="C125" s="272">
        <f>SUM(C126:C134)</f>
        <v>1394625</v>
      </c>
      <c r="D125" s="272">
        <f>SUM(D126:D134)</f>
        <v>0</v>
      </c>
      <c r="F125"/>
    </row>
    <row r="126" spans="1:6" customFormat="1" ht="9.9499999999999993" customHeight="1" x14ac:dyDescent="0.25">
      <c r="A126" s="61">
        <v>1124</v>
      </c>
      <c r="B126" s="115" t="s">
        <v>485</v>
      </c>
      <c r="C126" s="268">
        <v>0</v>
      </c>
      <c r="D126" s="268">
        <v>0</v>
      </c>
    </row>
    <row r="127" spans="1:6" ht="9.9499999999999993" customHeight="1" x14ac:dyDescent="0.25">
      <c r="A127" s="61">
        <v>1124</v>
      </c>
      <c r="B127" s="115" t="s">
        <v>486</v>
      </c>
      <c r="C127" s="268">
        <v>0</v>
      </c>
      <c r="D127" s="268">
        <v>0</v>
      </c>
      <c r="F127"/>
    </row>
    <row r="128" spans="1:6" ht="9.9499999999999993" customHeight="1" x14ac:dyDescent="0.25">
      <c r="A128" s="61">
        <v>1124</v>
      </c>
      <c r="B128" s="115" t="s">
        <v>487</v>
      </c>
      <c r="C128" s="268">
        <v>0</v>
      </c>
      <c r="D128" s="268">
        <v>0</v>
      </c>
      <c r="F128"/>
    </row>
    <row r="129" spans="1:6" ht="9.9499999999999993" customHeight="1" x14ac:dyDescent="0.25">
      <c r="A129" s="61">
        <v>1124</v>
      </c>
      <c r="B129" s="115" t="s">
        <v>488</v>
      </c>
      <c r="C129" s="268">
        <v>0</v>
      </c>
      <c r="D129" s="268">
        <v>0</v>
      </c>
      <c r="F129"/>
    </row>
    <row r="130" spans="1:6" ht="9.9499999999999993" customHeight="1" x14ac:dyDescent="0.25">
      <c r="A130" s="61">
        <v>1124</v>
      </c>
      <c r="B130" s="115" t="s">
        <v>489</v>
      </c>
      <c r="C130" s="268">
        <v>0</v>
      </c>
      <c r="D130" s="268">
        <v>0</v>
      </c>
      <c r="F130"/>
    </row>
    <row r="131" spans="1:6" ht="9.9499999999999993" customHeight="1" x14ac:dyDescent="0.25">
      <c r="A131" s="61">
        <v>1124</v>
      </c>
      <c r="B131" s="115" t="s">
        <v>490</v>
      </c>
      <c r="C131" s="268">
        <v>0</v>
      </c>
      <c r="D131" s="268">
        <v>0</v>
      </c>
      <c r="F131"/>
    </row>
    <row r="132" spans="1:6" ht="9.9499999999999993" customHeight="1" x14ac:dyDescent="0.25">
      <c r="A132" s="61">
        <v>1122</v>
      </c>
      <c r="B132" s="115" t="s">
        <v>491</v>
      </c>
      <c r="C132" s="268">
        <v>1394625</v>
      </c>
      <c r="D132" s="268">
        <v>0</v>
      </c>
      <c r="F132"/>
    </row>
    <row r="133" spans="1:6" ht="9.9499999999999993" customHeight="1" x14ac:dyDescent="0.25">
      <c r="A133" s="61">
        <v>1122</v>
      </c>
      <c r="B133" s="115" t="s">
        <v>492</v>
      </c>
      <c r="C133" s="268">
        <v>0</v>
      </c>
      <c r="D133" s="268">
        <v>0</v>
      </c>
      <c r="F133"/>
    </row>
    <row r="134" spans="1:6" ht="9.9499999999999993" customHeight="1" x14ac:dyDescent="0.25">
      <c r="A134" s="61">
        <v>1122</v>
      </c>
      <c r="B134" s="115" t="s">
        <v>493</v>
      </c>
      <c r="C134" s="268">
        <v>0</v>
      </c>
      <c r="D134" s="268">
        <v>0</v>
      </c>
      <c r="F134"/>
    </row>
    <row r="135" spans="1:6" ht="9.9499999999999993" customHeight="1" x14ac:dyDescent="0.25">
      <c r="A135" s="61"/>
      <c r="B135" s="68" t="s">
        <v>494</v>
      </c>
      <c r="C135" s="272">
        <f>C47+C48-C102</f>
        <v>14652802.199999999</v>
      </c>
      <c r="D135" s="272">
        <f>D47+D48-D102</f>
        <v>7140842.0000000019</v>
      </c>
      <c r="F135" s="112"/>
    </row>
    <row r="136" spans="1:6" ht="9.9499999999999993" customHeight="1" x14ac:dyDescent="0.25">
      <c r="F136"/>
    </row>
    <row r="137" spans="1:6" ht="9.9499999999999993" customHeight="1" x14ac:dyDescent="0.25">
      <c r="B137" s="40" t="s">
        <v>237</v>
      </c>
      <c r="F137"/>
    </row>
    <row r="138" spans="1:6" ht="9.9499999999999993" customHeight="1" x14ac:dyDescent="0.25">
      <c r="F138"/>
    </row>
    <row r="139" spans="1:6" ht="9.9499999999999993" customHeight="1" x14ac:dyDescent="0.25">
      <c r="F139"/>
    </row>
    <row r="140" spans="1:6" ht="9.9499999999999993" customHeight="1" x14ac:dyDescent="0.25">
      <c r="F140"/>
    </row>
    <row r="141" spans="1:6" ht="9.9499999999999993" customHeight="1" x14ac:dyDescent="0.25">
      <c r="F141"/>
    </row>
    <row r="142" spans="1:6" ht="9.9499999999999993" customHeight="1" x14ac:dyDescent="0.25">
      <c r="F142"/>
    </row>
    <row r="143" spans="1:6" ht="9.9499999999999993" customHeight="1" x14ac:dyDescent="0.25">
      <c r="F143"/>
    </row>
    <row r="144" spans="1:6" ht="9.9499999999999993" customHeight="1" x14ac:dyDescent="0.25">
      <c r="F144"/>
    </row>
    <row r="145" spans="6:7" ht="9.9499999999999993" customHeight="1" x14ac:dyDescent="0.25">
      <c r="F145"/>
    </row>
    <row r="146" spans="6:7" ht="9.9499999999999993" customHeight="1" x14ac:dyDescent="0.25">
      <c r="F146"/>
    </row>
    <row r="147" spans="6:7" ht="15" x14ac:dyDescent="0.25">
      <c r="F147"/>
    </row>
    <row r="148" spans="6:7" ht="15" x14ac:dyDescent="0.25">
      <c r="F148"/>
    </row>
    <row r="149" spans="6:7" ht="15" x14ac:dyDescent="0.25">
      <c r="F149"/>
    </row>
    <row r="150" spans="6:7" ht="15" x14ac:dyDescent="0.25">
      <c r="F150"/>
    </row>
    <row r="151" spans="6:7" ht="15" x14ac:dyDescent="0.25">
      <c r="F151"/>
    </row>
    <row r="152" spans="6:7" ht="15" x14ac:dyDescent="0.25">
      <c r="F152"/>
      <c r="G152" s="69"/>
    </row>
    <row r="153" spans="6:7" ht="15" x14ac:dyDescent="0.25">
      <c r="F153"/>
    </row>
    <row r="154" spans="6:7" ht="15" x14ac:dyDescent="0.25">
      <c r="F154"/>
    </row>
    <row r="155" spans="6:7" ht="15" x14ac:dyDescent="0.25">
      <c r="F155"/>
    </row>
    <row r="156" spans="6:7" ht="15" x14ac:dyDescent="0.25">
      <c r="F156"/>
    </row>
    <row r="157" spans="6:7" ht="15" x14ac:dyDescent="0.25">
      <c r="F157"/>
    </row>
  </sheetData>
  <sheetProtection formatCells="0" formatColumns="0" formatRows="0" insertColumns="0" insertRows="0" insertHyperlinks="0" deleteColumns="0" deleteRows="0" sort="0" autoFilter="0" pivotTables="0"/>
  <mergeCells count="3">
    <mergeCell ref="A1:C1"/>
    <mergeCell ref="A2:C2"/>
    <mergeCell ref="A3:C3"/>
  </mergeCells>
  <dataValidations count="2">
    <dataValidation allowBlank="1" showInputMessage="1" showErrorMessage="1" prompt="Saldo al 31 de diciembre del año anterior que se presenta" sqref="D7 D46"/>
    <dataValidation allowBlank="1" showInputMessage="1" showErrorMessage="1" prompt="Importe final del periodo que corresponde la información financiera trimestral que se presenta." sqref="C7 C46"/>
  </dataValidations>
  <pageMargins left="0.7" right="0.7" top="0.75" bottom="0.75" header="0.3" footer="0.3"/>
  <pageSetup scale="72" fitToHeight="0"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8"/>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40" customWidth="1"/>
    <col min="2" max="2" width="72.85546875" style="40" bestFit="1" customWidth="1"/>
    <col min="3" max="3" width="15.7109375" style="40" customWidth="1"/>
    <col min="4" max="5" width="19.7109375" style="40" customWidth="1"/>
    <col min="6" max="7" width="10.85546875" style="40" bestFit="1" customWidth="1"/>
    <col min="8" max="16384" width="9.140625" style="40"/>
  </cols>
  <sheetData>
    <row r="1" spans="1:5" s="306" customFormat="1" ht="18.95" customHeight="1" x14ac:dyDescent="0.25">
      <c r="A1" s="377" t="s">
        <v>1964</v>
      </c>
      <c r="B1" s="377"/>
      <c r="C1" s="377"/>
      <c r="D1" s="36" t="s">
        <v>95</v>
      </c>
      <c r="E1" s="37">
        <v>2022</v>
      </c>
    </row>
    <row r="2" spans="1:5" s="305" customFormat="1" ht="18.95" customHeight="1" x14ac:dyDescent="0.25">
      <c r="A2" s="377" t="s">
        <v>435</v>
      </c>
      <c r="B2" s="377"/>
      <c r="C2" s="377"/>
      <c r="D2" s="36" t="s">
        <v>97</v>
      </c>
      <c r="E2" s="37" t="s">
        <v>599</v>
      </c>
    </row>
    <row r="3" spans="1:5" s="305" customFormat="1" ht="18.95" customHeight="1" x14ac:dyDescent="0.25">
      <c r="A3" s="377" t="s">
        <v>1663</v>
      </c>
      <c r="B3" s="377"/>
      <c r="C3" s="377"/>
      <c r="D3" s="36" t="s">
        <v>98</v>
      </c>
      <c r="E3" s="37">
        <v>4</v>
      </c>
    </row>
    <row r="4" spans="1:5" x14ac:dyDescent="0.2">
      <c r="A4" s="38" t="s">
        <v>99</v>
      </c>
      <c r="B4" s="39"/>
      <c r="C4" s="39"/>
      <c r="D4" s="39"/>
      <c r="E4" s="39"/>
    </row>
    <row r="6" spans="1:5" x14ac:dyDescent="0.2">
      <c r="A6" s="52" t="s">
        <v>434</v>
      </c>
      <c r="B6" s="52"/>
      <c r="C6" s="52"/>
      <c r="D6" s="52"/>
      <c r="E6" s="52"/>
    </row>
    <row r="7" spans="1:5" x14ac:dyDescent="0.2">
      <c r="A7" s="51" t="s">
        <v>101</v>
      </c>
      <c r="B7" s="51" t="s">
        <v>102</v>
      </c>
      <c r="C7" s="51" t="s">
        <v>103</v>
      </c>
      <c r="D7" s="51" t="s">
        <v>386</v>
      </c>
      <c r="E7" s="51"/>
    </row>
    <row r="8" spans="1:5" x14ac:dyDescent="0.2">
      <c r="A8" s="54">
        <v>4100</v>
      </c>
      <c r="B8" s="47" t="s">
        <v>433</v>
      </c>
      <c r="C8" s="270">
        <v>386232.27</v>
      </c>
      <c r="D8" s="47"/>
      <c r="E8" s="53"/>
    </row>
    <row r="9" spans="1:5" x14ac:dyDescent="0.2">
      <c r="A9" s="54">
        <v>4110</v>
      </c>
      <c r="B9" s="47" t="s">
        <v>432</v>
      </c>
      <c r="C9" s="270">
        <v>0</v>
      </c>
      <c r="D9" s="47"/>
      <c r="E9" s="53"/>
    </row>
    <row r="10" spans="1:5" x14ac:dyDescent="0.2">
      <c r="A10" s="54">
        <v>4111</v>
      </c>
      <c r="B10" s="47" t="s">
        <v>431</v>
      </c>
      <c r="C10" s="270">
        <v>0</v>
      </c>
      <c r="D10" s="47"/>
      <c r="E10" s="53"/>
    </row>
    <row r="11" spans="1:5" x14ac:dyDescent="0.2">
      <c r="A11" s="54">
        <v>4112</v>
      </c>
      <c r="B11" s="47" t="s">
        <v>430</v>
      </c>
      <c r="C11" s="270">
        <v>0</v>
      </c>
      <c r="D11" s="47"/>
      <c r="E11" s="53"/>
    </row>
    <row r="12" spans="1:5" x14ac:dyDescent="0.2">
      <c r="A12" s="54">
        <v>4113</v>
      </c>
      <c r="B12" s="47" t="s">
        <v>429</v>
      </c>
      <c r="C12" s="270">
        <v>0</v>
      </c>
      <c r="D12" s="47"/>
      <c r="E12" s="53"/>
    </row>
    <row r="13" spans="1:5" x14ac:dyDescent="0.2">
      <c r="A13" s="54">
        <v>4114</v>
      </c>
      <c r="B13" s="47" t="s">
        <v>428</v>
      </c>
      <c r="C13" s="270">
        <v>0</v>
      </c>
      <c r="D13" s="47"/>
      <c r="E13" s="53"/>
    </row>
    <row r="14" spans="1:5" x14ac:dyDescent="0.2">
      <c r="A14" s="54">
        <v>4115</v>
      </c>
      <c r="B14" s="47" t="s">
        <v>427</v>
      </c>
      <c r="C14" s="270">
        <v>0</v>
      </c>
      <c r="D14" s="47"/>
      <c r="E14" s="53"/>
    </row>
    <row r="15" spans="1:5" x14ac:dyDescent="0.2">
      <c r="A15" s="54">
        <v>4116</v>
      </c>
      <c r="B15" s="47" t="s">
        <v>426</v>
      </c>
      <c r="C15" s="270">
        <v>0</v>
      </c>
      <c r="D15" s="47"/>
      <c r="E15" s="53"/>
    </row>
    <row r="16" spans="1:5" x14ac:dyDescent="0.2">
      <c r="A16" s="54">
        <v>4117</v>
      </c>
      <c r="B16" s="47" t="s">
        <v>425</v>
      </c>
      <c r="C16" s="270">
        <v>0</v>
      </c>
      <c r="D16" s="47"/>
      <c r="E16" s="53"/>
    </row>
    <row r="17" spans="1:5" ht="22.5" x14ac:dyDescent="0.2">
      <c r="A17" s="54">
        <v>4118</v>
      </c>
      <c r="B17" s="55" t="s">
        <v>424</v>
      </c>
      <c r="C17" s="270">
        <v>0</v>
      </c>
      <c r="D17" s="47"/>
      <c r="E17" s="53"/>
    </row>
    <row r="18" spans="1:5" x14ac:dyDescent="0.2">
      <c r="A18" s="54">
        <v>4119</v>
      </c>
      <c r="B18" s="47" t="s">
        <v>423</v>
      </c>
      <c r="C18" s="270">
        <v>0</v>
      </c>
      <c r="D18" s="47"/>
      <c r="E18" s="53"/>
    </row>
    <row r="19" spans="1:5" x14ac:dyDescent="0.2">
      <c r="A19" s="54">
        <v>4120</v>
      </c>
      <c r="B19" s="47" t="s">
        <v>422</v>
      </c>
      <c r="C19" s="270">
        <v>0</v>
      </c>
      <c r="D19" s="47"/>
      <c r="E19" s="53"/>
    </row>
    <row r="20" spans="1:5" x14ac:dyDescent="0.2">
      <c r="A20" s="54">
        <v>4121</v>
      </c>
      <c r="B20" s="47" t="s">
        <v>421</v>
      </c>
      <c r="C20" s="270">
        <v>0</v>
      </c>
      <c r="D20" s="47"/>
      <c r="E20" s="53"/>
    </row>
    <row r="21" spans="1:5" x14ac:dyDescent="0.2">
      <c r="A21" s="54">
        <v>4122</v>
      </c>
      <c r="B21" s="47" t="s">
        <v>420</v>
      </c>
      <c r="C21" s="270">
        <v>0</v>
      </c>
      <c r="D21" s="47"/>
      <c r="E21" s="53"/>
    </row>
    <row r="22" spans="1:5" x14ac:dyDescent="0.2">
      <c r="A22" s="54">
        <v>4123</v>
      </c>
      <c r="B22" s="47" t="s">
        <v>419</v>
      </c>
      <c r="C22" s="270">
        <v>0</v>
      </c>
      <c r="D22" s="47"/>
      <c r="E22" s="53"/>
    </row>
    <row r="23" spans="1:5" x14ac:dyDescent="0.2">
      <c r="A23" s="54">
        <v>4124</v>
      </c>
      <c r="B23" s="47" t="s">
        <v>418</v>
      </c>
      <c r="C23" s="270">
        <v>0</v>
      </c>
      <c r="D23" s="47"/>
      <c r="E23" s="53"/>
    </row>
    <row r="24" spans="1:5" x14ac:dyDescent="0.2">
      <c r="A24" s="54">
        <v>4129</v>
      </c>
      <c r="B24" s="47" t="s">
        <v>417</v>
      </c>
      <c r="C24" s="270">
        <v>0</v>
      </c>
      <c r="D24" s="47"/>
      <c r="E24" s="53"/>
    </row>
    <row r="25" spans="1:5" x14ac:dyDescent="0.2">
      <c r="A25" s="54">
        <v>4130</v>
      </c>
      <c r="B25" s="47" t="s">
        <v>416</v>
      </c>
      <c r="C25" s="270">
        <v>0</v>
      </c>
      <c r="D25" s="47"/>
      <c r="E25" s="53"/>
    </row>
    <row r="26" spans="1:5" x14ac:dyDescent="0.2">
      <c r="A26" s="54">
        <v>4131</v>
      </c>
      <c r="B26" s="47" t="s">
        <v>415</v>
      </c>
      <c r="C26" s="270">
        <v>0</v>
      </c>
      <c r="D26" s="47"/>
      <c r="E26" s="53"/>
    </row>
    <row r="27" spans="1:5" ht="22.5" x14ac:dyDescent="0.2">
      <c r="A27" s="54">
        <v>4132</v>
      </c>
      <c r="B27" s="55" t="s">
        <v>414</v>
      </c>
      <c r="C27" s="270">
        <v>0</v>
      </c>
      <c r="D27" s="47"/>
      <c r="E27" s="53"/>
    </row>
    <row r="28" spans="1:5" x14ac:dyDescent="0.2">
      <c r="A28" s="54">
        <v>4140</v>
      </c>
      <c r="B28" s="47" t="s">
        <v>413</v>
      </c>
      <c r="C28" s="270">
        <v>0</v>
      </c>
      <c r="D28" s="47"/>
      <c r="E28" s="53"/>
    </row>
    <row r="29" spans="1:5" x14ac:dyDescent="0.2">
      <c r="A29" s="54">
        <v>4141</v>
      </c>
      <c r="B29" s="47" t="s">
        <v>412</v>
      </c>
      <c r="C29" s="270">
        <v>0</v>
      </c>
      <c r="D29" s="47"/>
      <c r="E29" s="53"/>
    </row>
    <row r="30" spans="1:5" x14ac:dyDescent="0.2">
      <c r="A30" s="54">
        <v>4143</v>
      </c>
      <c r="B30" s="47" t="s">
        <v>411</v>
      </c>
      <c r="C30" s="270">
        <v>0</v>
      </c>
      <c r="D30" s="47"/>
      <c r="E30" s="53"/>
    </row>
    <row r="31" spans="1:5" x14ac:dyDescent="0.2">
      <c r="A31" s="54">
        <v>4144</v>
      </c>
      <c r="B31" s="47" t="s">
        <v>410</v>
      </c>
      <c r="C31" s="270">
        <v>0</v>
      </c>
      <c r="D31" s="47"/>
      <c r="E31" s="53"/>
    </row>
    <row r="32" spans="1:5" ht="22.5" x14ac:dyDescent="0.2">
      <c r="A32" s="54">
        <v>4145</v>
      </c>
      <c r="B32" s="55" t="s">
        <v>409</v>
      </c>
      <c r="C32" s="270">
        <v>0</v>
      </c>
      <c r="D32" s="47"/>
      <c r="E32" s="53"/>
    </row>
    <row r="33" spans="1:5" x14ac:dyDescent="0.2">
      <c r="A33" s="54">
        <v>4149</v>
      </c>
      <c r="B33" s="47" t="s">
        <v>408</v>
      </c>
      <c r="C33" s="270">
        <v>0</v>
      </c>
      <c r="D33" s="47"/>
      <c r="E33" s="53"/>
    </row>
    <row r="34" spans="1:5" x14ac:dyDescent="0.2">
      <c r="A34" s="54">
        <v>4150</v>
      </c>
      <c r="B34" s="47" t="s">
        <v>407</v>
      </c>
      <c r="C34" s="270">
        <v>383830.89</v>
      </c>
      <c r="D34" s="47"/>
      <c r="E34" s="53"/>
    </row>
    <row r="35" spans="1:5" x14ac:dyDescent="0.2">
      <c r="A35" s="54">
        <v>4151</v>
      </c>
      <c r="B35" s="47" t="s">
        <v>407</v>
      </c>
      <c r="C35" s="270">
        <v>383830.89</v>
      </c>
      <c r="D35" s="47"/>
      <c r="E35" s="53"/>
    </row>
    <row r="36" spans="1:5" ht="22.5" x14ac:dyDescent="0.2">
      <c r="A36" s="54">
        <v>4154</v>
      </c>
      <c r="B36" s="55" t="s">
        <v>406</v>
      </c>
      <c r="C36" s="270">
        <v>0</v>
      </c>
      <c r="D36" s="47"/>
      <c r="E36" s="53"/>
    </row>
    <row r="37" spans="1:5" x14ac:dyDescent="0.2">
      <c r="A37" s="54">
        <v>4160</v>
      </c>
      <c r="B37" s="47" t="s">
        <v>405</v>
      </c>
      <c r="C37" s="270">
        <v>0</v>
      </c>
      <c r="D37" s="47"/>
      <c r="E37" s="53"/>
    </row>
    <row r="38" spans="1:5" x14ac:dyDescent="0.2">
      <c r="A38" s="54">
        <v>4161</v>
      </c>
      <c r="B38" s="47" t="s">
        <v>404</v>
      </c>
      <c r="C38" s="270">
        <v>0</v>
      </c>
      <c r="D38" s="47"/>
      <c r="E38" s="53"/>
    </row>
    <row r="39" spans="1:5" x14ac:dyDescent="0.2">
      <c r="A39" s="54">
        <v>4162</v>
      </c>
      <c r="B39" s="47" t="s">
        <v>403</v>
      </c>
      <c r="C39" s="270">
        <v>0</v>
      </c>
      <c r="D39" s="47"/>
      <c r="E39" s="53"/>
    </row>
    <row r="40" spans="1:5" x14ac:dyDescent="0.2">
      <c r="A40" s="54">
        <v>4163</v>
      </c>
      <c r="B40" s="47" t="s">
        <v>402</v>
      </c>
      <c r="C40" s="270">
        <v>0</v>
      </c>
      <c r="D40" s="47"/>
      <c r="E40" s="53"/>
    </row>
    <row r="41" spans="1:5" x14ac:dyDescent="0.2">
      <c r="A41" s="54">
        <v>4164</v>
      </c>
      <c r="B41" s="47" t="s">
        <v>401</v>
      </c>
      <c r="C41" s="270">
        <v>0</v>
      </c>
      <c r="D41" s="47"/>
      <c r="E41" s="53"/>
    </row>
    <row r="42" spans="1:5" x14ac:dyDescent="0.2">
      <c r="A42" s="54">
        <v>4165</v>
      </c>
      <c r="B42" s="47" t="s">
        <v>400</v>
      </c>
      <c r="C42" s="270">
        <v>0</v>
      </c>
      <c r="D42" s="47"/>
      <c r="E42" s="53"/>
    </row>
    <row r="43" spans="1:5" ht="22.5" x14ac:dyDescent="0.2">
      <c r="A43" s="54">
        <v>4166</v>
      </c>
      <c r="B43" s="55" t="s">
        <v>399</v>
      </c>
      <c r="C43" s="270">
        <v>0</v>
      </c>
      <c r="D43" s="47"/>
      <c r="E43" s="53"/>
    </row>
    <row r="44" spans="1:5" x14ac:dyDescent="0.2">
      <c r="A44" s="54">
        <v>4168</v>
      </c>
      <c r="B44" s="47" t="s">
        <v>398</v>
      </c>
      <c r="C44" s="270">
        <v>0</v>
      </c>
      <c r="D44" s="47"/>
      <c r="E44" s="53"/>
    </row>
    <row r="45" spans="1:5" x14ac:dyDescent="0.2">
      <c r="A45" s="54">
        <v>4169</v>
      </c>
      <c r="B45" s="47" t="s">
        <v>397</v>
      </c>
      <c r="C45" s="270">
        <v>0</v>
      </c>
      <c r="D45" s="47"/>
      <c r="E45" s="53"/>
    </row>
    <row r="46" spans="1:5" x14ac:dyDescent="0.2">
      <c r="A46" s="54">
        <v>4170</v>
      </c>
      <c r="B46" s="47" t="s">
        <v>396</v>
      </c>
      <c r="C46" s="270">
        <v>2401.38</v>
      </c>
      <c r="D46" s="47"/>
      <c r="E46" s="53"/>
    </row>
    <row r="47" spans="1:5" x14ac:dyDescent="0.2">
      <c r="A47" s="54">
        <v>4171</v>
      </c>
      <c r="B47" s="47" t="s">
        <v>395</v>
      </c>
      <c r="C47" s="270">
        <v>0</v>
      </c>
      <c r="D47" s="47"/>
      <c r="E47" s="53"/>
    </row>
    <row r="48" spans="1:5" x14ac:dyDescent="0.2">
      <c r="A48" s="54">
        <v>4172</v>
      </c>
      <c r="B48" s="47" t="s">
        <v>394</v>
      </c>
      <c r="C48" s="270">
        <v>0</v>
      </c>
      <c r="D48" s="47"/>
      <c r="E48" s="53"/>
    </row>
    <row r="49" spans="1:7" ht="22.5" x14ac:dyDescent="0.2">
      <c r="A49" s="54">
        <v>4173</v>
      </c>
      <c r="B49" s="55" t="s">
        <v>393</v>
      </c>
      <c r="C49" s="270">
        <v>2401.38</v>
      </c>
      <c r="D49" s="47"/>
      <c r="E49" s="53"/>
    </row>
    <row r="50" spans="1:7" ht="22.5" x14ac:dyDescent="0.2">
      <c r="A50" s="54">
        <v>4174</v>
      </c>
      <c r="B50" s="55" t="s">
        <v>392</v>
      </c>
      <c r="C50" s="270">
        <v>0</v>
      </c>
      <c r="D50" s="47"/>
      <c r="E50" s="53"/>
    </row>
    <row r="51" spans="1:7" ht="22.5" x14ac:dyDescent="0.2">
      <c r="A51" s="54">
        <v>4175</v>
      </c>
      <c r="B51" s="55" t="s">
        <v>391</v>
      </c>
      <c r="C51" s="270">
        <v>0</v>
      </c>
      <c r="D51" s="47"/>
      <c r="E51" s="53"/>
    </row>
    <row r="52" spans="1:7" ht="22.5" x14ac:dyDescent="0.2">
      <c r="A52" s="54">
        <v>4176</v>
      </c>
      <c r="B52" s="55" t="s">
        <v>390</v>
      </c>
      <c r="C52" s="270">
        <v>0</v>
      </c>
      <c r="D52" s="47"/>
      <c r="E52" s="53"/>
    </row>
    <row r="53" spans="1:7" ht="22.5" x14ac:dyDescent="0.2">
      <c r="A53" s="54">
        <v>4177</v>
      </c>
      <c r="B53" s="55" t="s">
        <v>389</v>
      </c>
      <c r="C53" s="270">
        <v>0</v>
      </c>
      <c r="D53" s="47"/>
      <c r="E53" s="53"/>
    </row>
    <row r="54" spans="1:7" ht="22.5" x14ac:dyDescent="0.2">
      <c r="A54" s="54">
        <v>4178</v>
      </c>
      <c r="B54" s="55" t="s">
        <v>388</v>
      </c>
      <c r="C54" s="270">
        <v>0</v>
      </c>
      <c r="D54" s="47"/>
      <c r="E54" s="53"/>
    </row>
    <row r="55" spans="1:7" x14ac:dyDescent="0.2">
      <c r="A55" s="54"/>
      <c r="B55" s="55"/>
      <c r="C55" s="49"/>
      <c r="D55" s="47"/>
      <c r="E55" s="53"/>
    </row>
    <row r="56" spans="1:7" x14ac:dyDescent="0.2">
      <c r="A56" s="52" t="s">
        <v>387</v>
      </c>
      <c r="B56" s="52"/>
      <c r="C56" s="52"/>
      <c r="D56" s="52"/>
      <c r="E56" s="52"/>
    </row>
    <row r="57" spans="1:7" x14ac:dyDescent="0.2">
      <c r="A57" s="51" t="s">
        <v>101</v>
      </c>
      <c r="B57" s="51" t="s">
        <v>102</v>
      </c>
      <c r="C57" s="51" t="s">
        <v>103</v>
      </c>
      <c r="D57" s="51" t="s">
        <v>386</v>
      </c>
      <c r="E57" s="51"/>
    </row>
    <row r="58" spans="1:7" ht="33.75" x14ac:dyDescent="0.2">
      <c r="A58" s="54">
        <v>4200</v>
      </c>
      <c r="B58" s="55" t="s">
        <v>385</v>
      </c>
      <c r="C58" s="270">
        <v>48101569.799999997</v>
      </c>
      <c r="D58" s="47"/>
      <c r="E58" s="53"/>
      <c r="F58" s="43"/>
    </row>
    <row r="59" spans="1:7" ht="22.5" x14ac:dyDescent="0.2">
      <c r="A59" s="54">
        <v>4210</v>
      </c>
      <c r="B59" s="55" t="s">
        <v>384</v>
      </c>
      <c r="C59" s="270">
        <v>0</v>
      </c>
      <c r="D59" s="47"/>
      <c r="E59" s="53"/>
    </row>
    <row r="60" spans="1:7" x14ac:dyDescent="0.2">
      <c r="A60" s="54">
        <v>4211</v>
      </c>
      <c r="B60" s="47" t="s">
        <v>294</v>
      </c>
      <c r="C60" s="270">
        <v>0</v>
      </c>
      <c r="D60" s="47"/>
      <c r="E60" s="53"/>
      <c r="G60" s="43"/>
    </row>
    <row r="61" spans="1:7" x14ac:dyDescent="0.2">
      <c r="A61" s="54">
        <v>4212</v>
      </c>
      <c r="B61" s="47" t="s">
        <v>291</v>
      </c>
      <c r="C61" s="270">
        <v>0</v>
      </c>
      <c r="D61" s="47"/>
      <c r="E61" s="53"/>
    </row>
    <row r="62" spans="1:7" x14ac:dyDescent="0.2">
      <c r="A62" s="54">
        <v>4213</v>
      </c>
      <c r="B62" s="47" t="s">
        <v>288</v>
      </c>
      <c r="C62" s="270">
        <v>0</v>
      </c>
      <c r="D62" s="47"/>
      <c r="E62" s="53"/>
    </row>
    <row r="63" spans="1:7" x14ac:dyDescent="0.2">
      <c r="A63" s="54">
        <v>4214</v>
      </c>
      <c r="B63" s="47" t="s">
        <v>383</v>
      </c>
      <c r="C63" s="270">
        <v>0</v>
      </c>
      <c r="D63" s="47"/>
      <c r="E63" s="53"/>
    </row>
    <row r="64" spans="1:7" x14ac:dyDescent="0.2">
      <c r="A64" s="54">
        <v>4215</v>
      </c>
      <c r="B64" s="47" t="s">
        <v>382</v>
      </c>
      <c r="C64" s="270">
        <v>0</v>
      </c>
      <c r="D64" s="47"/>
      <c r="E64" s="53"/>
    </row>
    <row r="65" spans="1:5" x14ac:dyDescent="0.2">
      <c r="A65" s="54">
        <v>4220</v>
      </c>
      <c r="B65" s="47" t="s">
        <v>381</v>
      </c>
      <c r="C65" s="270">
        <v>48101569.799999997</v>
      </c>
      <c r="D65" s="47"/>
      <c r="E65" s="53"/>
    </row>
    <row r="66" spans="1:5" x14ac:dyDescent="0.2">
      <c r="A66" s="54">
        <v>4221</v>
      </c>
      <c r="B66" s="47" t="s">
        <v>380</v>
      </c>
      <c r="C66" s="270">
        <v>39923053</v>
      </c>
      <c r="D66" s="47"/>
      <c r="E66" s="53"/>
    </row>
    <row r="67" spans="1:5" x14ac:dyDescent="0.2">
      <c r="A67" s="54">
        <v>4223</v>
      </c>
      <c r="B67" s="47" t="s">
        <v>321</v>
      </c>
      <c r="C67" s="270">
        <v>8178516.7999999998</v>
      </c>
      <c r="D67" s="47"/>
      <c r="E67" s="53"/>
    </row>
    <row r="68" spans="1:5" x14ac:dyDescent="0.2">
      <c r="A68" s="54">
        <v>4225</v>
      </c>
      <c r="B68" s="47" t="s">
        <v>313</v>
      </c>
      <c r="C68" s="270">
        <v>0</v>
      </c>
      <c r="D68" s="47"/>
      <c r="E68" s="53"/>
    </row>
    <row r="69" spans="1:5" x14ac:dyDescent="0.2">
      <c r="A69" s="54">
        <v>4227</v>
      </c>
      <c r="B69" s="47" t="s">
        <v>379</v>
      </c>
      <c r="C69" s="270">
        <v>0</v>
      </c>
      <c r="D69" s="47"/>
      <c r="E69" s="53"/>
    </row>
    <row r="70" spans="1:5" x14ac:dyDescent="0.2">
      <c r="A70" s="53"/>
      <c r="B70" s="53"/>
      <c r="C70" s="53"/>
      <c r="D70" s="53"/>
      <c r="E70" s="53"/>
    </row>
    <row r="71" spans="1:5" x14ac:dyDescent="0.2">
      <c r="A71" s="52" t="s">
        <v>378</v>
      </c>
      <c r="B71" s="52"/>
      <c r="C71" s="52"/>
      <c r="D71" s="52"/>
      <c r="E71" s="52"/>
    </row>
    <row r="72" spans="1:5" x14ac:dyDescent="0.2">
      <c r="A72" s="51" t="s">
        <v>101</v>
      </c>
      <c r="B72" s="51" t="s">
        <v>102</v>
      </c>
      <c r="C72" s="51" t="s">
        <v>103</v>
      </c>
      <c r="D72" s="51" t="s">
        <v>215</v>
      </c>
      <c r="E72" s="51" t="s">
        <v>118</v>
      </c>
    </row>
    <row r="73" spans="1:5" x14ac:dyDescent="0.2">
      <c r="A73" s="50">
        <v>4300</v>
      </c>
      <c r="B73" s="47" t="s">
        <v>377</v>
      </c>
      <c r="C73" s="270">
        <v>0</v>
      </c>
      <c r="D73" s="47"/>
      <c r="E73" s="47"/>
    </row>
    <row r="74" spans="1:5" x14ac:dyDescent="0.2">
      <c r="A74" s="50">
        <v>4310</v>
      </c>
      <c r="B74" s="47" t="s">
        <v>376</v>
      </c>
      <c r="C74" s="270">
        <v>0</v>
      </c>
      <c r="D74" s="47"/>
      <c r="E74" s="47"/>
    </row>
    <row r="75" spans="1:5" x14ac:dyDescent="0.2">
      <c r="A75" s="50">
        <v>4311</v>
      </c>
      <c r="B75" s="47" t="s">
        <v>375</v>
      </c>
      <c r="C75" s="270">
        <v>0</v>
      </c>
      <c r="D75" s="47"/>
      <c r="E75" s="47"/>
    </row>
    <row r="76" spans="1:5" x14ac:dyDescent="0.2">
      <c r="A76" s="50">
        <v>4319</v>
      </c>
      <c r="B76" s="47" t="s">
        <v>374</v>
      </c>
      <c r="C76" s="270">
        <v>0</v>
      </c>
      <c r="D76" s="47"/>
      <c r="E76" s="47"/>
    </row>
    <row r="77" spans="1:5" x14ac:dyDescent="0.2">
      <c r="A77" s="50">
        <v>4320</v>
      </c>
      <c r="B77" s="47" t="s">
        <v>373</v>
      </c>
      <c r="C77" s="270">
        <v>0</v>
      </c>
      <c r="D77" s="47"/>
      <c r="E77" s="47"/>
    </row>
    <row r="78" spans="1:5" x14ac:dyDescent="0.2">
      <c r="A78" s="50">
        <v>4321</v>
      </c>
      <c r="B78" s="47" t="s">
        <v>372</v>
      </c>
      <c r="C78" s="270">
        <v>0</v>
      </c>
      <c r="D78" s="47"/>
      <c r="E78" s="47"/>
    </row>
    <row r="79" spans="1:5" x14ac:dyDescent="0.2">
      <c r="A79" s="50">
        <v>4322</v>
      </c>
      <c r="B79" s="47" t="s">
        <v>371</v>
      </c>
      <c r="C79" s="270">
        <v>0</v>
      </c>
      <c r="D79" s="47"/>
      <c r="E79" s="47"/>
    </row>
    <row r="80" spans="1:5" x14ac:dyDescent="0.2">
      <c r="A80" s="50">
        <v>4323</v>
      </c>
      <c r="B80" s="47" t="s">
        <v>370</v>
      </c>
      <c r="C80" s="270">
        <v>0</v>
      </c>
      <c r="D80" s="47"/>
      <c r="E80" s="47"/>
    </row>
    <row r="81" spans="1:5" x14ac:dyDescent="0.2">
      <c r="A81" s="50">
        <v>4324</v>
      </c>
      <c r="B81" s="47" t="s">
        <v>369</v>
      </c>
      <c r="C81" s="270">
        <v>0</v>
      </c>
      <c r="D81" s="47"/>
      <c r="E81" s="47"/>
    </row>
    <row r="82" spans="1:5" x14ac:dyDescent="0.2">
      <c r="A82" s="50">
        <v>4325</v>
      </c>
      <c r="B82" s="47" t="s">
        <v>368</v>
      </c>
      <c r="C82" s="270">
        <v>0</v>
      </c>
      <c r="D82" s="47"/>
      <c r="E82" s="47"/>
    </row>
    <row r="83" spans="1:5" x14ac:dyDescent="0.2">
      <c r="A83" s="50">
        <v>4330</v>
      </c>
      <c r="B83" s="47" t="s">
        <v>367</v>
      </c>
      <c r="C83" s="270">
        <v>0</v>
      </c>
      <c r="D83" s="47"/>
      <c r="E83" s="47"/>
    </row>
    <row r="84" spans="1:5" x14ac:dyDescent="0.2">
      <c r="A84" s="50">
        <v>4331</v>
      </c>
      <c r="B84" s="47" t="s">
        <v>367</v>
      </c>
      <c r="C84" s="270">
        <v>0</v>
      </c>
      <c r="D84" s="47"/>
      <c r="E84" s="47"/>
    </row>
    <row r="85" spans="1:5" x14ac:dyDescent="0.2">
      <c r="A85" s="50">
        <v>4340</v>
      </c>
      <c r="B85" s="47" t="s">
        <v>366</v>
      </c>
      <c r="C85" s="270">
        <v>0</v>
      </c>
      <c r="D85" s="47"/>
      <c r="E85" s="47"/>
    </row>
    <row r="86" spans="1:5" x14ac:dyDescent="0.2">
      <c r="A86" s="50">
        <v>4341</v>
      </c>
      <c r="B86" s="47" t="s">
        <v>366</v>
      </c>
      <c r="C86" s="270">
        <v>0</v>
      </c>
      <c r="D86" s="47"/>
      <c r="E86" s="47"/>
    </row>
    <row r="87" spans="1:5" x14ac:dyDescent="0.2">
      <c r="A87" s="50">
        <v>4390</v>
      </c>
      <c r="B87" s="47" t="s">
        <v>360</v>
      </c>
      <c r="C87" s="270">
        <v>0</v>
      </c>
      <c r="D87" s="47"/>
      <c r="E87" s="47"/>
    </row>
    <row r="88" spans="1:5" x14ac:dyDescent="0.2">
      <c r="A88" s="50">
        <v>4392</v>
      </c>
      <c r="B88" s="47" t="s">
        <v>365</v>
      </c>
      <c r="C88" s="270">
        <v>0</v>
      </c>
      <c r="D88" s="47"/>
      <c r="E88" s="47"/>
    </row>
    <row r="89" spans="1:5" x14ac:dyDescent="0.2">
      <c r="A89" s="50">
        <v>4393</v>
      </c>
      <c r="B89" s="47" t="s">
        <v>364</v>
      </c>
      <c r="C89" s="270">
        <v>0</v>
      </c>
      <c r="D89" s="47"/>
      <c r="E89" s="47"/>
    </row>
    <row r="90" spans="1:5" x14ac:dyDescent="0.2">
      <c r="A90" s="50">
        <v>4394</v>
      </c>
      <c r="B90" s="47" t="s">
        <v>363</v>
      </c>
      <c r="C90" s="270">
        <v>0</v>
      </c>
      <c r="D90" s="47"/>
      <c r="E90" s="47"/>
    </row>
    <row r="91" spans="1:5" x14ac:dyDescent="0.2">
      <c r="A91" s="50">
        <v>4395</v>
      </c>
      <c r="B91" s="47" t="s">
        <v>244</v>
      </c>
      <c r="C91" s="270">
        <v>0</v>
      </c>
      <c r="D91" s="47"/>
      <c r="E91" s="47"/>
    </row>
    <row r="92" spans="1:5" x14ac:dyDescent="0.2">
      <c r="A92" s="50">
        <v>4396</v>
      </c>
      <c r="B92" s="47" t="s">
        <v>362</v>
      </c>
      <c r="C92" s="270">
        <v>0</v>
      </c>
      <c r="D92" s="47"/>
      <c r="E92" s="47"/>
    </row>
    <row r="93" spans="1:5" x14ac:dyDescent="0.2">
      <c r="A93" s="50">
        <v>4397</v>
      </c>
      <c r="B93" s="47" t="s">
        <v>361</v>
      </c>
      <c r="C93" s="270">
        <v>0</v>
      </c>
      <c r="D93" s="47"/>
      <c r="E93" s="47"/>
    </row>
    <row r="94" spans="1:5" x14ac:dyDescent="0.2">
      <c r="A94" s="50">
        <v>4399</v>
      </c>
      <c r="B94" s="47" t="s">
        <v>360</v>
      </c>
      <c r="C94" s="270">
        <v>0</v>
      </c>
      <c r="D94" s="47"/>
      <c r="E94" s="47"/>
    </row>
    <row r="95" spans="1:5" x14ac:dyDescent="0.2">
      <c r="A95" s="53"/>
      <c r="B95" s="53"/>
      <c r="C95" s="53"/>
      <c r="D95" s="53"/>
      <c r="E95" s="53"/>
    </row>
    <row r="96" spans="1:5" x14ac:dyDescent="0.2">
      <c r="A96" s="52" t="s">
        <v>359</v>
      </c>
      <c r="B96" s="52"/>
      <c r="C96" s="52"/>
      <c r="D96" s="52"/>
      <c r="E96" s="52"/>
    </row>
    <row r="97" spans="1:7" x14ac:dyDescent="0.2">
      <c r="A97" s="51" t="s">
        <v>101</v>
      </c>
      <c r="B97" s="51" t="s">
        <v>102</v>
      </c>
      <c r="C97" s="51" t="s">
        <v>103</v>
      </c>
      <c r="D97" s="51" t="s">
        <v>358</v>
      </c>
      <c r="E97" s="51" t="s">
        <v>118</v>
      </c>
    </row>
    <row r="98" spans="1:7" x14ac:dyDescent="0.2">
      <c r="A98" s="50">
        <v>5000</v>
      </c>
      <c r="B98" s="47" t="s">
        <v>357</v>
      </c>
      <c r="C98" s="270">
        <v>44819764.880000003</v>
      </c>
      <c r="D98" s="48">
        <f>+(C98*100%)/$C$98</f>
        <v>1</v>
      </c>
      <c r="E98" s="47"/>
      <c r="F98" s="43"/>
      <c r="G98" s="43"/>
    </row>
    <row r="99" spans="1:7" x14ac:dyDescent="0.2">
      <c r="A99" s="50">
        <v>5100</v>
      </c>
      <c r="B99" s="47" t="s">
        <v>356</v>
      </c>
      <c r="C99" s="270">
        <v>42730507.5</v>
      </c>
      <c r="D99" s="48">
        <f>+(C99*100%)/$C$98</f>
        <v>0.9533853560902481</v>
      </c>
      <c r="E99" s="47"/>
      <c r="F99" s="43"/>
      <c r="G99" s="43"/>
    </row>
    <row r="100" spans="1:7" x14ac:dyDescent="0.2">
      <c r="A100" s="50">
        <v>5110</v>
      </c>
      <c r="B100" s="47" t="s">
        <v>355</v>
      </c>
      <c r="C100" s="270">
        <v>28105235.09</v>
      </c>
      <c r="D100" s="48">
        <f>+(C100*100%)/$C$98</f>
        <v>0.62707234554328162</v>
      </c>
      <c r="E100" s="47"/>
      <c r="F100" s="43"/>
      <c r="G100" s="43"/>
    </row>
    <row r="101" spans="1:7" x14ac:dyDescent="0.2">
      <c r="A101" s="50">
        <v>5111</v>
      </c>
      <c r="B101" s="47" t="s">
        <v>354</v>
      </c>
      <c r="C101" s="270">
        <v>16229624.91</v>
      </c>
      <c r="D101" s="48">
        <f>+(C101*100%)/$C$98</f>
        <v>0.36210865794260721</v>
      </c>
      <c r="E101" s="47"/>
    </row>
    <row r="102" spans="1:7" x14ac:dyDescent="0.2">
      <c r="A102" s="50">
        <v>5112</v>
      </c>
      <c r="B102" s="47" t="s">
        <v>353</v>
      </c>
      <c r="C102" s="270">
        <v>0</v>
      </c>
      <c r="D102" s="48">
        <f>+(C102*100%)/$C$98</f>
        <v>0</v>
      </c>
      <c r="E102" s="47"/>
    </row>
    <row r="103" spans="1:7" x14ac:dyDescent="0.2">
      <c r="A103" s="50">
        <v>5113</v>
      </c>
      <c r="B103" s="47" t="s">
        <v>352</v>
      </c>
      <c r="C103" s="270">
        <v>3298476.14</v>
      </c>
      <c r="D103" s="48">
        <f t="shared" ref="D103:D166" si="0">+(C103*100%)/$C$98</f>
        <v>7.359423122435621E-2</v>
      </c>
      <c r="E103" s="47"/>
    </row>
    <row r="104" spans="1:7" x14ac:dyDescent="0.2">
      <c r="A104" s="50">
        <v>5114</v>
      </c>
      <c r="B104" s="47" t="s">
        <v>351</v>
      </c>
      <c r="C104" s="270">
        <v>3977272.12</v>
      </c>
      <c r="D104" s="48">
        <f t="shared" si="0"/>
        <v>8.8739245523681551E-2</v>
      </c>
      <c r="E104" s="47"/>
    </row>
    <row r="105" spans="1:7" x14ac:dyDescent="0.2">
      <c r="A105" s="50">
        <v>5115</v>
      </c>
      <c r="B105" s="47" t="s">
        <v>350</v>
      </c>
      <c r="C105" s="270">
        <v>4599861.92</v>
      </c>
      <c r="D105" s="48">
        <f t="shared" si="0"/>
        <v>0.10263021085263667</v>
      </c>
      <c r="E105" s="47"/>
    </row>
    <row r="106" spans="1:7" x14ac:dyDescent="0.2">
      <c r="A106" s="50">
        <v>5116</v>
      </c>
      <c r="B106" s="47" t="s">
        <v>349</v>
      </c>
      <c r="C106" s="270">
        <v>0</v>
      </c>
      <c r="D106" s="48">
        <f t="shared" si="0"/>
        <v>0</v>
      </c>
      <c r="E106" s="47"/>
    </row>
    <row r="107" spans="1:7" x14ac:dyDescent="0.2">
      <c r="A107" s="50">
        <v>5120</v>
      </c>
      <c r="B107" s="47" t="s">
        <v>348</v>
      </c>
      <c r="C107" s="270">
        <v>1980653.58</v>
      </c>
      <c r="D107" s="48">
        <f t="shared" si="0"/>
        <v>4.4191520979705773E-2</v>
      </c>
      <c r="E107" s="47"/>
      <c r="F107" s="43"/>
      <c r="G107" s="43"/>
    </row>
    <row r="108" spans="1:7" x14ac:dyDescent="0.2">
      <c r="A108" s="50">
        <v>5121</v>
      </c>
      <c r="B108" s="47" t="s">
        <v>347</v>
      </c>
      <c r="C108" s="270">
        <v>581453.79</v>
      </c>
      <c r="D108" s="48">
        <f t="shared" si="0"/>
        <v>1.2973155739588967E-2</v>
      </c>
      <c r="E108" s="47"/>
    </row>
    <row r="109" spans="1:7" x14ac:dyDescent="0.2">
      <c r="A109" s="50">
        <v>5122</v>
      </c>
      <c r="B109" s="47" t="s">
        <v>346</v>
      </c>
      <c r="C109" s="270">
        <v>0</v>
      </c>
      <c r="D109" s="48">
        <f t="shared" si="0"/>
        <v>0</v>
      </c>
      <c r="E109" s="47"/>
    </row>
    <row r="110" spans="1:7" x14ac:dyDescent="0.2">
      <c r="A110" s="50">
        <v>5123</v>
      </c>
      <c r="B110" s="47" t="s">
        <v>345</v>
      </c>
      <c r="C110" s="270">
        <v>0</v>
      </c>
      <c r="D110" s="48">
        <f t="shared" si="0"/>
        <v>0</v>
      </c>
      <c r="E110" s="47"/>
    </row>
    <row r="111" spans="1:7" x14ac:dyDescent="0.2">
      <c r="A111" s="50">
        <v>5124</v>
      </c>
      <c r="B111" s="47" t="s">
        <v>344</v>
      </c>
      <c r="C111" s="270">
        <v>744013.51</v>
      </c>
      <c r="D111" s="48">
        <f t="shared" si="0"/>
        <v>1.6600120772431861E-2</v>
      </c>
      <c r="E111" s="47"/>
    </row>
    <row r="112" spans="1:7" x14ac:dyDescent="0.2">
      <c r="A112" s="50">
        <v>5125</v>
      </c>
      <c r="B112" s="47" t="s">
        <v>343</v>
      </c>
      <c r="C112" s="270">
        <v>355</v>
      </c>
      <c r="D112" s="48">
        <f t="shared" si="0"/>
        <v>7.9206127241067313E-6</v>
      </c>
      <c r="E112" s="47"/>
    </row>
    <row r="113" spans="1:7" x14ac:dyDescent="0.2">
      <c r="A113" s="50">
        <v>5126</v>
      </c>
      <c r="B113" s="47" t="s">
        <v>342</v>
      </c>
      <c r="C113" s="270">
        <v>424690.81</v>
      </c>
      <c r="D113" s="48">
        <f t="shared" si="0"/>
        <v>9.4755251647808281E-3</v>
      </c>
      <c r="E113" s="47"/>
    </row>
    <row r="114" spans="1:7" x14ac:dyDescent="0.2">
      <c r="A114" s="50">
        <v>5127</v>
      </c>
      <c r="B114" s="47" t="s">
        <v>341</v>
      </c>
      <c r="C114" s="270">
        <v>93012.78</v>
      </c>
      <c r="D114" s="48">
        <f t="shared" si="0"/>
        <v>2.0752625599226478E-3</v>
      </c>
      <c r="E114" s="47"/>
    </row>
    <row r="115" spans="1:7" x14ac:dyDescent="0.2">
      <c r="A115" s="50">
        <v>5128</v>
      </c>
      <c r="B115" s="47" t="s">
        <v>340</v>
      </c>
      <c r="C115" s="270">
        <v>0</v>
      </c>
      <c r="D115" s="48">
        <f t="shared" si="0"/>
        <v>0</v>
      </c>
      <c r="E115" s="47"/>
    </row>
    <row r="116" spans="1:7" x14ac:dyDescent="0.2">
      <c r="A116" s="50">
        <v>5129</v>
      </c>
      <c r="B116" s="47" t="s">
        <v>339</v>
      </c>
      <c r="C116" s="270">
        <v>137127.69</v>
      </c>
      <c r="D116" s="48">
        <f t="shared" si="0"/>
        <v>3.0595361302573616E-3</v>
      </c>
      <c r="E116" s="47"/>
    </row>
    <row r="117" spans="1:7" x14ac:dyDescent="0.2">
      <c r="A117" s="50">
        <v>5130</v>
      </c>
      <c r="B117" s="47" t="s">
        <v>338</v>
      </c>
      <c r="C117" s="270">
        <v>12644618.83</v>
      </c>
      <c r="D117" s="48">
        <f t="shared" si="0"/>
        <v>0.28212148956726074</v>
      </c>
      <c r="E117" s="47"/>
      <c r="F117" s="43"/>
      <c r="G117" s="43"/>
    </row>
    <row r="118" spans="1:7" x14ac:dyDescent="0.2">
      <c r="A118" s="50">
        <v>5131</v>
      </c>
      <c r="B118" s="47" t="s">
        <v>337</v>
      </c>
      <c r="C118" s="270">
        <v>294946.59999999998</v>
      </c>
      <c r="D118" s="48">
        <f t="shared" si="0"/>
        <v>6.5807261771606146E-3</v>
      </c>
      <c r="E118" s="47"/>
      <c r="F118" s="43"/>
    </row>
    <row r="119" spans="1:7" x14ac:dyDescent="0.2">
      <c r="A119" s="50">
        <v>5132</v>
      </c>
      <c r="B119" s="47" t="s">
        <v>336</v>
      </c>
      <c r="C119" s="270">
        <v>20408.22</v>
      </c>
      <c r="D119" s="48">
        <f t="shared" si="0"/>
        <v>4.5533973805174502E-4</v>
      </c>
      <c r="E119" s="47"/>
    </row>
    <row r="120" spans="1:7" x14ac:dyDescent="0.2">
      <c r="A120" s="50">
        <v>5133</v>
      </c>
      <c r="B120" s="47" t="s">
        <v>335</v>
      </c>
      <c r="C120" s="270">
        <v>3339016.86</v>
      </c>
      <c r="D120" s="48">
        <f t="shared" si="0"/>
        <v>7.4498758950205357E-2</v>
      </c>
      <c r="E120" s="47"/>
    </row>
    <row r="121" spans="1:7" x14ac:dyDescent="0.2">
      <c r="A121" s="50">
        <v>5134</v>
      </c>
      <c r="B121" s="47" t="s">
        <v>334</v>
      </c>
      <c r="C121" s="270">
        <v>230639.33</v>
      </c>
      <c r="D121" s="48">
        <f t="shared" si="0"/>
        <v>5.1459290475421157E-3</v>
      </c>
      <c r="E121" s="47"/>
    </row>
    <row r="122" spans="1:7" x14ac:dyDescent="0.2">
      <c r="A122" s="50">
        <v>5135</v>
      </c>
      <c r="B122" s="47" t="s">
        <v>333</v>
      </c>
      <c r="C122" s="270">
        <v>568422.80000000005</v>
      </c>
      <c r="D122" s="48">
        <f t="shared" si="0"/>
        <v>1.2682413696767255E-2</v>
      </c>
      <c r="E122" s="47"/>
    </row>
    <row r="123" spans="1:7" x14ac:dyDescent="0.2">
      <c r="A123" s="50">
        <v>5136</v>
      </c>
      <c r="B123" s="47" t="s">
        <v>332</v>
      </c>
      <c r="C123" s="270">
        <v>165849.84</v>
      </c>
      <c r="D123" s="48">
        <f t="shared" si="0"/>
        <v>3.7003728253382122E-3</v>
      </c>
      <c r="E123" s="47"/>
    </row>
    <row r="124" spans="1:7" x14ac:dyDescent="0.2">
      <c r="A124" s="50">
        <v>5137</v>
      </c>
      <c r="B124" s="47" t="s">
        <v>331</v>
      </c>
      <c r="C124" s="270">
        <v>19661.169999999998</v>
      </c>
      <c r="D124" s="48">
        <f t="shared" si="0"/>
        <v>4.386718683741564E-4</v>
      </c>
      <c r="E124" s="47"/>
    </row>
    <row r="125" spans="1:7" x14ac:dyDescent="0.2">
      <c r="A125" s="50">
        <v>5138</v>
      </c>
      <c r="B125" s="47" t="s">
        <v>330</v>
      </c>
      <c r="C125" s="270">
        <v>7323957</v>
      </c>
      <c r="D125" s="48">
        <f t="shared" si="0"/>
        <v>0.16340909015495933</v>
      </c>
      <c r="E125" s="47"/>
    </row>
    <row r="126" spans="1:7" x14ac:dyDescent="0.2">
      <c r="A126" s="50">
        <v>5139</v>
      </c>
      <c r="B126" s="47" t="s">
        <v>329</v>
      </c>
      <c r="C126" s="270">
        <v>681717.01</v>
      </c>
      <c r="D126" s="48">
        <f t="shared" si="0"/>
        <v>1.5210187108861959E-2</v>
      </c>
      <c r="E126" s="47"/>
    </row>
    <row r="127" spans="1:7" x14ac:dyDescent="0.2">
      <c r="A127" s="50">
        <v>5200</v>
      </c>
      <c r="B127" s="47" t="s">
        <v>328</v>
      </c>
      <c r="C127" s="270">
        <v>0</v>
      </c>
      <c r="D127" s="48">
        <f t="shared" si="0"/>
        <v>0</v>
      </c>
      <c r="E127" s="47"/>
    </row>
    <row r="128" spans="1:7" x14ac:dyDescent="0.2">
      <c r="A128" s="50">
        <v>5210</v>
      </c>
      <c r="B128" s="47" t="s">
        <v>327</v>
      </c>
      <c r="C128" s="270">
        <v>0</v>
      </c>
      <c r="D128" s="48">
        <f t="shared" si="0"/>
        <v>0</v>
      </c>
      <c r="E128" s="47"/>
    </row>
    <row r="129" spans="1:5" x14ac:dyDescent="0.2">
      <c r="A129" s="50">
        <v>5211</v>
      </c>
      <c r="B129" s="47" t="s">
        <v>326</v>
      </c>
      <c r="C129" s="270">
        <v>0</v>
      </c>
      <c r="D129" s="48">
        <f t="shared" si="0"/>
        <v>0</v>
      </c>
      <c r="E129" s="47"/>
    </row>
    <row r="130" spans="1:5" x14ac:dyDescent="0.2">
      <c r="A130" s="50">
        <v>5212</v>
      </c>
      <c r="B130" s="47" t="s">
        <v>325</v>
      </c>
      <c r="C130" s="270">
        <v>0</v>
      </c>
      <c r="D130" s="48">
        <f t="shared" si="0"/>
        <v>0</v>
      </c>
      <c r="E130" s="47"/>
    </row>
    <row r="131" spans="1:5" x14ac:dyDescent="0.2">
      <c r="A131" s="50">
        <v>5220</v>
      </c>
      <c r="B131" s="47" t="s">
        <v>324</v>
      </c>
      <c r="C131" s="270">
        <v>0</v>
      </c>
      <c r="D131" s="48">
        <f t="shared" si="0"/>
        <v>0</v>
      </c>
      <c r="E131" s="47"/>
    </row>
    <row r="132" spans="1:5" x14ac:dyDescent="0.2">
      <c r="A132" s="50">
        <v>5221</v>
      </c>
      <c r="B132" s="47" t="s">
        <v>323</v>
      </c>
      <c r="C132" s="270">
        <v>0</v>
      </c>
      <c r="D132" s="48">
        <f t="shared" si="0"/>
        <v>0</v>
      </c>
      <c r="E132" s="47"/>
    </row>
    <row r="133" spans="1:5" x14ac:dyDescent="0.2">
      <c r="A133" s="50">
        <v>5222</v>
      </c>
      <c r="B133" s="47" t="s">
        <v>322</v>
      </c>
      <c r="C133" s="270">
        <v>0</v>
      </c>
      <c r="D133" s="48">
        <f t="shared" si="0"/>
        <v>0</v>
      </c>
      <c r="E133" s="47"/>
    </row>
    <row r="134" spans="1:5" x14ac:dyDescent="0.2">
      <c r="A134" s="50">
        <v>5230</v>
      </c>
      <c r="B134" s="47" t="s">
        <v>321</v>
      </c>
      <c r="C134" s="270">
        <v>0</v>
      </c>
      <c r="D134" s="48">
        <f t="shared" si="0"/>
        <v>0</v>
      </c>
      <c r="E134" s="47"/>
    </row>
    <row r="135" spans="1:5" x14ac:dyDescent="0.2">
      <c r="A135" s="50">
        <v>5231</v>
      </c>
      <c r="B135" s="47" t="s">
        <v>320</v>
      </c>
      <c r="C135" s="270">
        <v>0</v>
      </c>
      <c r="D135" s="48">
        <f t="shared" si="0"/>
        <v>0</v>
      </c>
      <c r="E135" s="47"/>
    </row>
    <row r="136" spans="1:5" x14ac:dyDescent="0.2">
      <c r="A136" s="50">
        <v>5232</v>
      </c>
      <c r="B136" s="47" t="s">
        <v>319</v>
      </c>
      <c r="C136" s="270">
        <v>0</v>
      </c>
      <c r="D136" s="48">
        <f t="shared" si="0"/>
        <v>0</v>
      </c>
      <c r="E136" s="47"/>
    </row>
    <row r="137" spans="1:5" x14ac:dyDescent="0.2">
      <c r="A137" s="50">
        <v>5240</v>
      </c>
      <c r="B137" s="47" t="s">
        <v>318</v>
      </c>
      <c r="C137" s="270">
        <v>0</v>
      </c>
      <c r="D137" s="48">
        <f t="shared" si="0"/>
        <v>0</v>
      </c>
      <c r="E137" s="47"/>
    </row>
    <row r="138" spans="1:5" x14ac:dyDescent="0.2">
      <c r="A138" s="50">
        <v>5241</v>
      </c>
      <c r="B138" s="47" t="s">
        <v>317</v>
      </c>
      <c r="C138" s="270">
        <v>0</v>
      </c>
      <c r="D138" s="48">
        <f t="shared" si="0"/>
        <v>0</v>
      </c>
      <c r="E138" s="47"/>
    </row>
    <row r="139" spans="1:5" x14ac:dyDescent="0.2">
      <c r="A139" s="50">
        <v>5242</v>
      </c>
      <c r="B139" s="47" t="s">
        <v>316</v>
      </c>
      <c r="C139" s="270">
        <v>0</v>
      </c>
      <c r="D139" s="48">
        <f t="shared" si="0"/>
        <v>0</v>
      </c>
      <c r="E139" s="47"/>
    </row>
    <row r="140" spans="1:5" x14ac:dyDescent="0.2">
      <c r="A140" s="50">
        <v>5243</v>
      </c>
      <c r="B140" s="47" t="s">
        <v>315</v>
      </c>
      <c r="C140" s="270">
        <v>0</v>
      </c>
      <c r="D140" s="48">
        <f t="shared" si="0"/>
        <v>0</v>
      </c>
      <c r="E140" s="47"/>
    </row>
    <row r="141" spans="1:5" x14ac:dyDescent="0.2">
      <c r="A141" s="50">
        <v>5244</v>
      </c>
      <c r="B141" s="47" t="s">
        <v>314</v>
      </c>
      <c r="C141" s="270">
        <v>0</v>
      </c>
      <c r="D141" s="48">
        <f t="shared" si="0"/>
        <v>0</v>
      </c>
      <c r="E141" s="47"/>
    </row>
    <row r="142" spans="1:5" x14ac:dyDescent="0.2">
      <c r="A142" s="50">
        <v>5250</v>
      </c>
      <c r="B142" s="47" t="s">
        <v>313</v>
      </c>
      <c r="C142" s="270">
        <v>0</v>
      </c>
      <c r="D142" s="48">
        <f t="shared" si="0"/>
        <v>0</v>
      </c>
      <c r="E142" s="47"/>
    </row>
    <row r="143" spans="1:5" x14ac:dyDescent="0.2">
      <c r="A143" s="50">
        <v>5251</v>
      </c>
      <c r="B143" s="47" t="s">
        <v>312</v>
      </c>
      <c r="C143" s="270">
        <v>0</v>
      </c>
      <c r="D143" s="48">
        <f t="shared" si="0"/>
        <v>0</v>
      </c>
      <c r="E143" s="47"/>
    </row>
    <row r="144" spans="1:5" x14ac:dyDescent="0.2">
      <c r="A144" s="50">
        <v>5252</v>
      </c>
      <c r="B144" s="47" t="s">
        <v>311</v>
      </c>
      <c r="C144" s="270">
        <v>0</v>
      </c>
      <c r="D144" s="48">
        <f t="shared" si="0"/>
        <v>0</v>
      </c>
      <c r="E144" s="47"/>
    </row>
    <row r="145" spans="1:5" x14ac:dyDescent="0.2">
      <c r="A145" s="50">
        <v>5259</v>
      </c>
      <c r="B145" s="47" t="s">
        <v>310</v>
      </c>
      <c r="C145" s="270">
        <v>0</v>
      </c>
      <c r="D145" s="48">
        <f t="shared" si="0"/>
        <v>0</v>
      </c>
      <c r="E145" s="47"/>
    </row>
    <row r="146" spans="1:5" x14ac:dyDescent="0.2">
      <c r="A146" s="50">
        <v>5260</v>
      </c>
      <c r="B146" s="47" t="s">
        <v>309</v>
      </c>
      <c r="C146" s="270">
        <v>0</v>
      </c>
      <c r="D146" s="48">
        <f t="shared" si="0"/>
        <v>0</v>
      </c>
      <c r="E146" s="47"/>
    </row>
    <row r="147" spans="1:5" x14ac:dyDescent="0.2">
      <c r="A147" s="50">
        <v>5261</v>
      </c>
      <c r="B147" s="47" t="s">
        <v>308</v>
      </c>
      <c r="C147" s="270">
        <v>0</v>
      </c>
      <c r="D147" s="48">
        <f t="shared" si="0"/>
        <v>0</v>
      </c>
      <c r="E147" s="47"/>
    </row>
    <row r="148" spans="1:5" x14ac:dyDescent="0.2">
      <c r="A148" s="50">
        <v>5262</v>
      </c>
      <c r="B148" s="47" t="s">
        <v>307</v>
      </c>
      <c r="C148" s="270">
        <v>0</v>
      </c>
      <c r="D148" s="48">
        <f t="shared" si="0"/>
        <v>0</v>
      </c>
      <c r="E148" s="47"/>
    </row>
    <row r="149" spans="1:5" x14ac:dyDescent="0.2">
      <c r="A149" s="50">
        <v>5270</v>
      </c>
      <c r="B149" s="47" t="s">
        <v>306</v>
      </c>
      <c r="C149" s="270">
        <v>0</v>
      </c>
      <c r="D149" s="48">
        <f t="shared" si="0"/>
        <v>0</v>
      </c>
      <c r="E149" s="47"/>
    </row>
    <row r="150" spans="1:5" x14ac:dyDescent="0.2">
      <c r="A150" s="50">
        <v>5271</v>
      </c>
      <c r="B150" s="47" t="s">
        <v>305</v>
      </c>
      <c r="C150" s="270">
        <v>0</v>
      </c>
      <c r="D150" s="48">
        <f t="shared" si="0"/>
        <v>0</v>
      </c>
      <c r="E150" s="47"/>
    </row>
    <row r="151" spans="1:5" x14ac:dyDescent="0.2">
      <c r="A151" s="50">
        <v>5280</v>
      </c>
      <c r="B151" s="47" t="s">
        <v>304</v>
      </c>
      <c r="C151" s="270">
        <v>0</v>
      </c>
      <c r="D151" s="48">
        <f t="shared" si="0"/>
        <v>0</v>
      </c>
      <c r="E151" s="47"/>
    </row>
    <row r="152" spans="1:5" x14ac:dyDescent="0.2">
      <c r="A152" s="50">
        <v>5281</v>
      </c>
      <c r="B152" s="47" t="s">
        <v>303</v>
      </c>
      <c r="C152" s="270">
        <v>0</v>
      </c>
      <c r="D152" s="48">
        <f t="shared" si="0"/>
        <v>0</v>
      </c>
      <c r="E152" s="47"/>
    </row>
    <row r="153" spans="1:5" x14ac:dyDescent="0.2">
      <c r="A153" s="50">
        <v>5282</v>
      </c>
      <c r="B153" s="47" t="s">
        <v>302</v>
      </c>
      <c r="C153" s="270">
        <v>0</v>
      </c>
      <c r="D153" s="48">
        <f t="shared" si="0"/>
        <v>0</v>
      </c>
      <c r="E153" s="47"/>
    </row>
    <row r="154" spans="1:5" x14ac:dyDescent="0.2">
      <c r="A154" s="50">
        <v>5283</v>
      </c>
      <c r="B154" s="47" t="s">
        <v>301</v>
      </c>
      <c r="C154" s="270">
        <v>0</v>
      </c>
      <c r="D154" s="48">
        <f t="shared" si="0"/>
        <v>0</v>
      </c>
      <c r="E154" s="47"/>
    </row>
    <row r="155" spans="1:5" x14ac:dyDescent="0.2">
      <c r="A155" s="50">
        <v>5284</v>
      </c>
      <c r="B155" s="47" t="s">
        <v>300</v>
      </c>
      <c r="C155" s="270">
        <v>0</v>
      </c>
      <c r="D155" s="48">
        <f t="shared" si="0"/>
        <v>0</v>
      </c>
      <c r="E155" s="47"/>
    </row>
    <row r="156" spans="1:5" x14ac:dyDescent="0.2">
      <c r="A156" s="50">
        <v>5285</v>
      </c>
      <c r="B156" s="47" t="s">
        <v>299</v>
      </c>
      <c r="C156" s="270">
        <v>0</v>
      </c>
      <c r="D156" s="48">
        <f t="shared" si="0"/>
        <v>0</v>
      </c>
      <c r="E156" s="47"/>
    </row>
    <row r="157" spans="1:5" x14ac:dyDescent="0.2">
      <c r="A157" s="50">
        <v>5290</v>
      </c>
      <c r="B157" s="47" t="s">
        <v>298</v>
      </c>
      <c r="C157" s="270">
        <v>0</v>
      </c>
      <c r="D157" s="48">
        <f t="shared" si="0"/>
        <v>0</v>
      </c>
      <c r="E157" s="47"/>
    </row>
    <row r="158" spans="1:5" x14ac:dyDescent="0.2">
      <c r="A158" s="50">
        <v>5291</v>
      </c>
      <c r="B158" s="47" t="s">
        <v>297</v>
      </c>
      <c r="C158" s="270">
        <v>0</v>
      </c>
      <c r="D158" s="48">
        <f t="shared" si="0"/>
        <v>0</v>
      </c>
      <c r="E158" s="47"/>
    </row>
    <row r="159" spans="1:5" x14ac:dyDescent="0.2">
      <c r="A159" s="50">
        <v>5292</v>
      </c>
      <c r="B159" s="47" t="s">
        <v>296</v>
      </c>
      <c r="C159" s="270">
        <v>0</v>
      </c>
      <c r="D159" s="48">
        <f t="shared" si="0"/>
        <v>0</v>
      </c>
      <c r="E159" s="47"/>
    </row>
    <row r="160" spans="1:5" x14ac:dyDescent="0.2">
      <c r="A160" s="50">
        <v>5300</v>
      </c>
      <c r="B160" s="47" t="s">
        <v>295</v>
      </c>
      <c r="C160" s="270">
        <v>0</v>
      </c>
      <c r="D160" s="48">
        <f t="shared" si="0"/>
        <v>0</v>
      </c>
      <c r="E160" s="47"/>
    </row>
    <row r="161" spans="1:5" x14ac:dyDescent="0.2">
      <c r="A161" s="50">
        <v>5310</v>
      </c>
      <c r="B161" s="47" t="s">
        <v>294</v>
      </c>
      <c r="C161" s="270">
        <v>0</v>
      </c>
      <c r="D161" s="48">
        <f t="shared" si="0"/>
        <v>0</v>
      </c>
      <c r="E161" s="47"/>
    </row>
    <row r="162" spans="1:5" x14ac:dyDescent="0.2">
      <c r="A162" s="50">
        <v>5311</v>
      </c>
      <c r="B162" s="47" t="s">
        <v>293</v>
      </c>
      <c r="C162" s="270">
        <v>0</v>
      </c>
      <c r="D162" s="48">
        <f t="shared" si="0"/>
        <v>0</v>
      </c>
      <c r="E162" s="47"/>
    </row>
    <row r="163" spans="1:5" x14ac:dyDescent="0.2">
      <c r="A163" s="50">
        <v>5312</v>
      </c>
      <c r="B163" s="47" t="s">
        <v>292</v>
      </c>
      <c r="C163" s="270">
        <v>0</v>
      </c>
      <c r="D163" s="48">
        <f t="shared" si="0"/>
        <v>0</v>
      </c>
      <c r="E163" s="47"/>
    </row>
    <row r="164" spans="1:5" x14ac:dyDescent="0.2">
      <c r="A164" s="50">
        <v>5320</v>
      </c>
      <c r="B164" s="47" t="s">
        <v>291</v>
      </c>
      <c r="C164" s="270">
        <v>0</v>
      </c>
      <c r="D164" s="48">
        <f t="shared" si="0"/>
        <v>0</v>
      </c>
      <c r="E164" s="47"/>
    </row>
    <row r="165" spans="1:5" x14ac:dyDescent="0.2">
      <c r="A165" s="50">
        <v>5321</v>
      </c>
      <c r="B165" s="47" t="s">
        <v>290</v>
      </c>
      <c r="C165" s="270">
        <v>0</v>
      </c>
      <c r="D165" s="48">
        <f t="shared" si="0"/>
        <v>0</v>
      </c>
      <c r="E165" s="47"/>
    </row>
    <row r="166" spans="1:5" x14ac:dyDescent="0.2">
      <c r="A166" s="50">
        <v>5322</v>
      </c>
      <c r="B166" s="47" t="s">
        <v>289</v>
      </c>
      <c r="C166" s="270">
        <v>0</v>
      </c>
      <c r="D166" s="48">
        <f t="shared" si="0"/>
        <v>0</v>
      </c>
      <c r="E166" s="47"/>
    </row>
    <row r="167" spans="1:5" x14ac:dyDescent="0.2">
      <c r="A167" s="50">
        <v>5330</v>
      </c>
      <c r="B167" s="47" t="s">
        <v>288</v>
      </c>
      <c r="C167" s="270">
        <v>0</v>
      </c>
      <c r="D167" s="48">
        <f t="shared" ref="D167:D216" si="1">+(C167*100%)/$C$98</f>
        <v>0</v>
      </c>
      <c r="E167" s="47"/>
    </row>
    <row r="168" spans="1:5" x14ac:dyDescent="0.2">
      <c r="A168" s="50">
        <v>5331</v>
      </c>
      <c r="B168" s="47" t="s">
        <v>287</v>
      </c>
      <c r="C168" s="270">
        <v>0</v>
      </c>
      <c r="D168" s="48">
        <f t="shared" si="1"/>
        <v>0</v>
      </c>
      <c r="E168" s="47"/>
    </row>
    <row r="169" spans="1:5" x14ac:dyDescent="0.2">
      <c r="A169" s="50">
        <v>5332</v>
      </c>
      <c r="B169" s="47" t="s">
        <v>286</v>
      </c>
      <c r="C169" s="270">
        <v>0</v>
      </c>
      <c r="D169" s="48">
        <f t="shared" si="1"/>
        <v>0</v>
      </c>
      <c r="E169" s="47"/>
    </row>
    <row r="170" spans="1:5" x14ac:dyDescent="0.2">
      <c r="A170" s="50">
        <v>5400</v>
      </c>
      <c r="B170" s="47" t="s">
        <v>285</v>
      </c>
      <c r="C170" s="270">
        <v>0</v>
      </c>
      <c r="D170" s="48">
        <f t="shared" si="1"/>
        <v>0</v>
      </c>
      <c r="E170" s="47"/>
    </row>
    <row r="171" spans="1:5" x14ac:dyDescent="0.2">
      <c r="A171" s="50">
        <v>5410</v>
      </c>
      <c r="B171" s="47" t="s">
        <v>284</v>
      </c>
      <c r="C171" s="270">
        <v>0</v>
      </c>
      <c r="D171" s="48">
        <f t="shared" si="1"/>
        <v>0</v>
      </c>
      <c r="E171" s="47"/>
    </row>
    <row r="172" spans="1:5" x14ac:dyDescent="0.2">
      <c r="A172" s="50">
        <v>5411</v>
      </c>
      <c r="B172" s="47" t="s">
        <v>283</v>
      </c>
      <c r="C172" s="270">
        <v>0</v>
      </c>
      <c r="D172" s="48">
        <f t="shared" si="1"/>
        <v>0</v>
      </c>
      <c r="E172" s="47"/>
    </row>
    <row r="173" spans="1:5" x14ac:dyDescent="0.2">
      <c r="A173" s="50">
        <v>5412</v>
      </c>
      <c r="B173" s="47" t="s">
        <v>282</v>
      </c>
      <c r="C173" s="270">
        <v>0</v>
      </c>
      <c r="D173" s="48">
        <f t="shared" si="1"/>
        <v>0</v>
      </c>
      <c r="E173" s="47"/>
    </row>
    <row r="174" spans="1:5" x14ac:dyDescent="0.2">
      <c r="A174" s="50">
        <v>5420</v>
      </c>
      <c r="B174" s="47" t="s">
        <v>281</v>
      </c>
      <c r="C174" s="270">
        <v>0</v>
      </c>
      <c r="D174" s="48">
        <f t="shared" si="1"/>
        <v>0</v>
      </c>
      <c r="E174" s="47"/>
    </row>
    <row r="175" spans="1:5" x14ac:dyDescent="0.2">
      <c r="A175" s="50">
        <v>5421</v>
      </c>
      <c r="B175" s="47" t="s">
        <v>280</v>
      </c>
      <c r="C175" s="270">
        <v>0</v>
      </c>
      <c r="D175" s="48">
        <f t="shared" si="1"/>
        <v>0</v>
      </c>
      <c r="E175" s="47"/>
    </row>
    <row r="176" spans="1:5" x14ac:dyDescent="0.2">
      <c r="A176" s="50">
        <v>5422</v>
      </c>
      <c r="B176" s="47" t="s">
        <v>279</v>
      </c>
      <c r="C176" s="270">
        <v>0</v>
      </c>
      <c r="D176" s="48">
        <f t="shared" si="1"/>
        <v>0</v>
      </c>
      <c r="E176" s="47"/>
    </row>
    <row r="177" spans="1:7" x14ac:dyDescent="0.2">
      <c r="A177" s="50">
        <v>5430</v>
      </c>
      <c r="B177" s="47" t="s">
        <v>278</v>
      </c>
      <c r="C177" s="270">
        <v>0</v>
      </c>
      <c r="D177" s="48">
        <f t="shared" si="1"/>
        <v>0</v>
      </c>
      <c r="E177" s="47"/>
    </row>
    <row r="178" spans="1:7" x14ac:dyDescent="0.2">
      <c r="A178" s="50">
        <v>5431</v>
      </c>
      <c r="B178" s="47" t="s">
        <v>277</v>
      </c>
      <c r="C178" s="270">
        <v>0</v>
      </c>
      <c r="D178" s="48">
        <f t="shared" si="1"/>
        <v>0</v>
      </c>
      <c r="E178" s="47"/>
    </row>
    <row r="179" spans="1:7" x14ac:dyDescent="0.2">
      <c r="A179" s="50">
        <v>5432</v>
      </c>
      <c r="B179" s="47" t="s">
        <v>276</v>
      </c>
      <c r="C179" s="270">
        <v>0</v>
      </c>
      <c r="D179" s="48">
        <f t="shared" si="1"/>
        <v>0</v>
      </c>
      <c r="E179" s="47"/>
    </row>
    <row r="180" spans="1:7" x14ac:dyDescent="0.2">
      <c r="A180" s="50">
        <v>5440</v>
      </c>
      <c r="B180" s="47" t="s">
        <v>275</v>
      </c>
      <c r="C180" s="270">
        <v>0</v>
      </c>
      <c r="D180" s="48">
        <f t="shared" si="1"/>
        <v>0</v>
      </c>
      <c r="E180" s="47"/>
    </row>
    <row r="181" spans="1:7" x14ac:dyDescent="0.2">
      <c r="A181" s="50">
        <v>5441</v>
      </c>
      <c r="B181" s="47" t="s">
        <v>275</v>
      </c>
      <c r="C181" s="270">
        <v>0</v>
      </c>
      <c r="D181" s="48">
        <f t="shared" si="1"/>
        <v>0</v>
      </c>
      <c r="E181" s="47"/>
    </row>
    <row r="182" spans="1:7" x14ac:dyDescent="0.2">
      <c r="A182" s="50">
        <v>5450</v>
      </c>
      <c r="B182" s="47" t="s">
        <v>274</v>
      </c>
      <c r="C182" s="270">
        <v>0</v>
      </c>
      <c r="D182" s="48">
        <f t="shared" si="1"/>
        <v>0</v>
      </c>
      <c r="E182" s="47"/>
    </row>
    <row r="183" spans="1:7" x14ac:dyDescent="0.2">
      <c r="A183" s="50">
        <v>5451</v>
      </c>
      <c r="B183" s="47" t="s">
        <v>273</v>
      </c>
      <c r="C183" s="270">
        <v>0</v>
      </c>
      <c r="D183" s="48">
        <f t="shared" si="1"/>
        <v>0</v>
      </c>
      <c r="E183" s="47"/>
    </row>
    <row r="184" spans="1:7" x14ac:dyDescent="0.2">
      <c r="A184" s="50">
        <v>5452</v>
      </c>
      <c r="B184" s="47" t="s">
        <v>272</v>
      </c>
      <c r="C184" s="270">
        <v>0</v>
      </c>
      <c r="D184" s="48">
        <f t="shared" si="1"/>
        <v>0</v>
      </c>
      <c r="E184" s="47"/>
    </row>
    <row r="185" spans="1:7" x14ac:dyDescent="0.2">
      <c r="A185" s="50">
        <v>5500</v>
      </c>
      <c r="B185" s="47" t="s">
        <v>271</v>
      </c>
      <c r="C185" s="270">
        <v>2089257.38</v>
      </c>
      <c r="D185" s="48">
        <f t="shared" si="1"/>
        <v>4.6614643909751806E-2</v>
      </c>
      <c r="E185" s="47"/>
    </row>
    <row r="186" spans="1:7" x14ac:dyDescent="0.2">
      <c r="A186" s="50">
        <v>5510</v>
      </c>
      <c r="B186" s="47" t="s">
        <v>270</v>
      </c>
      <c r="C186" s="270">
        <v>2089257.38</v>
      </c>
      <c r="D186" s="48">
        <f t="shared" si="1"/>
        <v>4.6614643909751806E-2</v>
      </c>
      <c r="E186" s="47"/>
      <c r="F186" s="43"/>
      <c r="G186" s="43"/>
    </row>
    <row r="187" spans="1:7" x14ac:dyDescent="0.2">
      <c r="A187" s="50">
        <v>5511</v>
      </c>
      <c r="B187" s="47" t="s">
        <v>269</v>
      </c>
      <c r="C187" s="270">
        <v>0</v>
      </c>
      <c r="D187" s="48">
        <f t="shared" si="1"/>
        <v>0</v>
      </c>
      <c r="E187" s="47"/>
    </row>
    <row r="188" spans="1:7" x14ac:dyDescent="0.2">
      <c r="A188" s="50">
        <v>5512</v>
      </c>
      <c r="B188" s="47" t="s">
        <v>268</v>
      </c>
      <c r="C188" s="270">
        <v>0</v>
      </c>
      <c r="D188" s="48">
        <f t="shared" si="1"/>
        <v>0</v>
      </c>
      <c r="E188" s="47"/>
    </row>
    <row r="189" spans="1:7" x14ac:dyDescent="0.2">
      <c r="A189" s="50">
        <v>5513</v>
      </c>
      <c r="B189" s="47" t="s">
        <v>267</v>
      </c>
      <c r="C189" s="270">
        <v>0</v>
      </c>
      <c r="D189" s="48">
        <f t="shared" si="1"/>
        <v>0</v>
      </c>
      <c r="E189" s="47"/>
    </row>
    <row r="190" spans="1:7" x14ac:dyDescent="0.2">
      <c r="A190" s="50">
        <v>5514</v>
      </c>
      <c r="B190" s="47" t="s">
        <v>266</v>
      </c>
      <c r="C190" s="270">
        <v>0</v>
      </c>
      <c r="D190" s="48">
        <f t="shared" si="1"/>
        <v>0</v>
      </c>
      <c r="E190" s="47"/>
    </row>
    <row r="191" spans="1:7" x14ac:dyDescent="0.2">
      <c r="A191" s="50">
        <v>5515</v>
      </c>
      <c r="B191" s="47" t="s">
        <v>265</v>
      </c>
      <c r="C191" s="270">
        <v>1547538.12</v>
      </c>
      <c r="D191" s="48">
        <f t="shared" si="1"/>
        <v>3.4528028519189326E-2</v>
      </c>
      <c r="E191" s="47"/>
    </row>
    <row r="192" spans="1:7" x14ac:dyDescent="0.2">
      <c r="A192" s="50">
        <v>5516</v>
      </c>
      <c r="B192" s="47" t="s">
        <v>264</v>
      </c>
      <c r="C192" s="270">
        <v>0</v>
      </c>
      <c r="D192" s="48">
        <f t="shared" si="1"/>
        <v>0</v>
      </c>
      <c r="E192" s="47"/>
    </row>
    <row r="193" spans="1:5" x14ac:dyDescent="0.2">
      <c r="A193" s="50">
        <v>5517</v>
      </c>
      <c r="B193" s="47" t="s">
        <v>263</v>
      </c>
      <c r="C193" s="270">
        <v>541719.26</v>
      </c>
      <c r="D193" s="48">
        <f t="shared" si="1"/>
        <v>1.2086615390562485E-2</v>
      </c>
      <c r="E193" s="47"/>
    </row>
    <row r="194" spans="1:5" x14ac:dyDescent="0.2">
      <c r="A194" s="50">
        <v>5518</v>
      </c>
      <c r="B194" s="47" t="s">
        <v>262</v>
      </c>
      <c r="C194" s="270">
        <v>0</v>
      </c>
      <c r="D194" s="48">
        <f t="shared" si="1"/>
        <v>0</v>
      </c>
      <c r="E194" s="47"/>
    </row>
    <row r="195" spans="1:5" x14ac:dyDescent="0.2">
      <c r="A195" s="50">
        <v>5520</v>
      </c>
      <c r="B195" s="47" t="s">
        <v>261</v>
      </c>
      <c r="C195" s="270">
        <v>0</v>
      </c>
      <c r="D195" s="48">
        <f t="shared" si="1"/>
        <v>0</v>
      </c>
      <c r="E195" s="47"/>
    </row>
    <row r="196" spans="1:5" x14ac:dyDescent="0.2">
      <c r="A196" s="50">
        <v>5521</v>
      </c>
      <c r="B196" s="47" t="s">
        <v>260</v>
      </c>
      <c r="C196" s="270">
        <v>0</v>
      </c>
      <c r="D196" s="48">
        <f t="shared" si="1"/>
        <v>0</v>
      </c>
      <c r="E196" s="47"/>
    </row>
    <row r="197" spans="1:5" x14ac:dyDescent="0.2">
      <c r="A197" s="50">
        <v>5522</v>
      </c>
      <c r="B197" s="47" t="s">
        <v>259</v>
      </c>
      <c r="C197" s="270">
        <v>0</v>
      </c>
      <c r="D197" s="48">
        <f t="shared" si="1"/>
        <v>0</v>
      </c>
      <c r="E197" s="47"/>
    </row>
    <row r="198" spans="1:5" x14ac:dyDescent="0.2">
      <c r="A198" s="50">
        <v>5530</v>
      </c>
      <c r="B198" s="47" t="s">
        <v>258</v>
      </c>
      <c r="C198" s="270">
        <v>0</v>
      </c>
      <c r="D198" s="48">
        <f t="shared" si="1"/>
        <v>0</v>
      </c>
      <c r="E198" s="47"/>
    </row>
    <row r="199" spans="1:5" x14ac:dyDescent="0.2">
      <c r="A199" s="50">
        <v>5531</v>
      </c>
      <c r="B199" s="47" t="s">
        <v>257</v>
      </c>
      <c r="C199" s="270">
        <v>0</v>
      </c>
      <c r="D199" s="48">
        <f t="shared" si="1"/>
        <v>0</v>
      </c>
      <c r="E199" s="47"/>
    </row>
    <row r="200" spans="1:5" x14ac:dyDescent="0.2">
      <c r="A200" s="50">
        <v>5532</v>
      </c>
      <c r="B200" s="47" t="s">
        <v>256</v>
      </c>
      <c r="C200" s="270">
        <v>0</v>
      </c>
      <c r="D200" s="48">
        <f t="shared" si="1"/>
        <v>0</v>
      </c>
      <c r="E200" s="47"/>
    </row>
    <row r="201" spans="1:5" x14ac:dyDescent="0.2">
      <c r="A201" s="50">
        <v>5533</v>
      </c>
      <c r="B201" s="47" t="s">
        <v>255</v>
      </c>
      <c r="C201" s="270">
        <v>0</v>
      </c>
      <c r="D201" s="48">
        <f t="shared" si="1"/>
        <v>0</v>
      </c>
      <c r="E201" s="47"/>
    </row>
    <row r="202" spans="1:5" x14ac:dyDescent="0.2">
      <c r="A202" s="50">
        <v>5534</v>
      </c>
      <c r="B202" s="47" t="s">
        <v>254</v>
      </c>
      <c r="C202" s="270">
        <v>0</v>
      </c>
      <c r="D202" s="48">
        <f t="shared" si="1"/>
        <v>0</v>
      </c>
      <c r="E202" s="47"/>
    </row>
    <row r="203" spans="1:5" x14ac:dyDescent="0.2">
      <c r="A203" s="50">
        <v>5535</v>
      </c>
      <c r="B203" s="47" t="s">
        <v>253</v>
      </c>
      <c r="C203" s="270">
        <v>0</v>
      </c>
      <c r="D203" s="48">
        <f t="shared" si="1"/>
        <v>0</v>
      </c>
      <c r="E203" s="47"/>
    </row>
    <row r="204" spans="1:5" x14ac:dyDescent="0.2">
      <c r="A204" s="50">
        <v>5590</v>
      </c>
      <c r="B204" s="47" t="s">
        <v>250</v>
      </c>
      <c r="C204" s="270">
        <v>0</v>
      </c>
      <c r="D204" s="48">
        <f t="shared" si="1"/>
        <v>0</v>
      </c>
      <c r="E204" s="47"/>
    </row>
    <row r="205" spans="1:5" x14ac:dyDescent="0.2">
      <c r="A205" s="50">
        <v>5591</v>
      </c>
      <c r="B205" s="47" t="s">
        <v>249</v>
      </c>
      <c r="C205" s="270">
        <v>0</v>
      </c>
      <c r="D205" s="48">
        <f t="shared" si="1"/>
        <v>0</v>
      </c>
      <c r="E205" s="47"/>
    </row>
    <row r="206" spans="1:5" x14ac:dyDescent="0.2">
      <c r="A206" s="50">
        <v>5592</v>
      </c>
      <c r="B206" s="47" t="s">
        <v>248</v>
      </c>
      <c r="C206" s="270">
        <v>0</v>
      </c>
      <c r="D206" s="48">
        <f t="shared" si="1"/>
        <v>0</v>
      </c>
      <c r="E206" s="47"/>
    </row>
    <row r="207" spans="1:5" x14ac:dyDescent="0.2">
      <c r="A207" s="50">
        <v>5593</v>
      </c>
      <c r="B207" s="47" t="s">
        <v>247</v>
      </c>
      <c r="C207" s="270">
        <v>0</v>
      </c>
      <c r="D207" s="48">
        <f t="shared" si="1"/>
        <v>0</v>
      </c>
      <c r="E207" s="47"/>
    </row>
    <row r="208" spans="1:5" x14ac:dyDescent="0.2">
      <c r="A208" s="50">
        <v>5594</v>
      </c>
      <c r="B208" s="47" t="s">
        <v>246</v>
      </c>
      <c r="C208" s="270">
        <v>0</v>
      </c>
      <c r="D208" s="48">
        <f t="shared" si="1"/>
        <v>0</v>
      </c>
      <c r="E208" s="47"/>
    </row>
    <row r="209" spans="1:5" x14ac:dyDescent="0.2">
      <c r="A209" s="50">
        <v>5595</v>
      </c>
      <c r="B209" s="47" t="s">
        <v>245</v>
      </c>
      <c r="C209" s="270">
        <v>0</v>
      </c>
      <c r="D209" s="48">
        <f t="shared" si="1"/>
        <v>0</v>
      </c>
      <c r="E209" s="47"/>
    </row>
    <row r="210" spans="1:5" x14ac:dyDescent="0.2">
      <c r="A210" s="50">
        <v>5596</v>
      </c>
      <c r="B210" s="47" t="s">
        <v>244</v>
      </c>
      <c r="C210" s="270">
        <v>0</v>
      </c>
      <c r="D210" s="48">
        <f t="shared" si="1"/>
        <v>0</v>
      </c>
      <c r="E210" s="47"/>
    </row>
    <row r="211" spans="1:5" x14ac:dyDescent="0.2">
      <c r="A211" s="50">
        <v>5597</v>
      </c>
      <c r="B211" s="47" t="s">
        <v>243</v>
      </c>
      <c r="C211" s="270">
        <v>0</v>
      </c>
      <c r="D211" s="48">
        <f t="shared" si="1"/>
        <v>0</v>
      </c>
      <c r="E211" s="47"/>
    </row>
    <row r="212" spans="1:5" x14ac:dyDescent="0.2">
      <c r="A212" s="50">
        <v>5598</v>
      </c>
      <c r="B212" s="47" t="s">
        <v>242</v>
      </c>
      <c r="C212" s="270">
        <v>0</v>
      </c>
      <c r="D212" s="48">
        <f t="shared" si="1"/>
        <v>0</v>
      </c>
      <c r="E212" s="47"/>
    </row>
    <row r="213" spans="1:5" x14ac:dyDescent="0.2">
      <c r="A213" s="50">
        <v>5599</v>
      </c>
      <c r="B213" s="47" t="s">
        <v>241</v>
      </c>
      <c r="C213" s="270">
        <v>0</v>
      </c>
      <c r="D213" s="48">
        <f t="shared" si="1"/>
        <v>0</v>
      </c>
      <c r="E213" s="47"/>
    </row>
    <row r="214" spans="1:5" x14ac:dyDescent="0.2">
      <c r="A214" s="50">
        <v>5600</v>
      </c>
      <c r="B214" s="47" t="s">
        <v>240</v>
      </c>
      <c r="C214" s="270">
        <v>0</v>
      </c>
      <c r="D214" s="48">
        <f t="shared" si="1"/>
        <v>0</v>
      </c>
      <c r="E214" s="47"/>
    </row>
    <row r="215" spans="1:5" x14ac:dyDescent="0.2">
      <c r="A215" s="50">
        <v>5610</v>
      </c>
      <c r="B215" s="47" t="s">
        <v>239</v>
      </c>
      <c r="C215" s="270">
        <v>0</v>
      </c>
      <c r="D215" s="48">
        <f t="shared" si="1"/>
        <v>0</v>
      </c>
      <c r="E215" s="47"/>
    </row>
    <row r="216" spans="1:5" x14ac:dyDescent="0.2">
      <c r="A216" s="50">
        <v>5611</v>
      </c>
      <c r="B216" s="47" t="s">
        <v>238</v>
      </c>
      <c r="C216" s="270">
        <v>0</v>
      </c>
      <c r="D216" s="48">
        <f t="shared" si="1"/>
        <v>0</v>
      </c>
      <c r="E216" s="47"/>
    </row>
    <row r="218" spans="1:5" x14ac:dyDescent="0.2">
      <c r="B218" s="40" t="s">
        <v>237</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scale="65" fitToHeight="0"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view="pageBreakPreview" zoomScale="106" zoomScaleNormal="100" zoomScaleSheetLayoutView="106" workbookViewId="0">
      <selection sqref="A1:C1"/>
    </sheetView>
  </sheetViews>
  <sheetFormatPr baseColWidth="10" defaultColWidth="9.140625" defaultRowHeight="11.25" x14ac:dyDescent="0.2"/>
  <cols>
    <col min="1" max="1" width="10" style="307" customWidth="1"/>
    <col min="2" max="2" width="48.140625" style="307" customWidth="1"/>
    <col min="3" max="3" width="22.85546875" style="307" customWidth="1"/>
    <col min="4" max="5" width="16.7109375" style="307" customWidth="1"/>
    <col min="6" max="16384" width="9.140625" style="307"/>
  </cols>
  <sheetData>
    <row r="1" spans="1:5" ht="18.95" customHeight="1" x14ac:dyDescent="0.2">
      <c r="A1" s="381" t="s">
        <v>1964</v>
      </c>
      <c r="B1" s="381"/>
      <c r="C1" s="381"/>
      <c r="D1" s="56" t="s">
        <v>95</v>
      </c>
      <c r="E1" s="57">
        <v>2022</v>
      </c>
    </row>
    <row r="2" spans="1:5" ht="18.95" customHeight="1" x14ac:dyDescent="0.2">
      <c r="A2" s="381" t="s">
        <v>436</v>
      </c>
      <c r="B2" s="381"/>
      <c r="C2" s="381"/>
      <c r="D2" s="56" t="s">
        <v>97</v>
      </c>
      <c r="E2" s="57" t="s">
        <v>599</v>
      </c>
    </row>
    <row r="3" spans="1:5" ht="18.95" customHeight="1" x14ac:dyDescent="0.2">
      <c r="A3" s="381" t="s">
        <v>1663</v>
      </c>
      <c r="B3" s="381"/>
      <c r="C3" s="381"/>
      <c r="D3" s="56" t="s">
        <v>98</v>
      </c>
      <c r="E3" s="57">
        <v>4</v>
      </c>
    </row>
    <row r="4" spans="1:5" x14ac:dyDescent="0.2">
      <c r="A4" s="58" t="s">
        <v>99</v>
      </c>
      <c r="B4" s="59"/>
      <c r="C4" s="59"/>
      <c r="D4" s="59"/>
      <c r="E4" s="59"/>
    </row>
    <row r="6" spans="1:5" x14ac:dyDescent="0.2">
      <c r="A6" s="59" t="s">
        <v>437</v>
      </c>
      <c r="B6" s="59"/>
      <c r="C6" s="59"/>
      <c r="D6" s="59"/>
      <c r="E6" s="59"/>
    </row>
    <row r="7" spans="1:5" x14ac:dyDescent="0.2">
      <c r="A7" s="60" t="s">
        <v>101</v>
      </c>
      <c r="B7" s="60" t="s">
        <v>102</v>
      </c>
      <c r="C7" s="60" t="s">
        <v>103</v>
      </c>
      <c r="D7" s="60" t="s">
        <v>104</v>
      </c>
      <c r="E7" s="60" t="s">
        <v>215</v>
      </c>
    </row>
    <row r="8" spans="1:5" x14ac:dyDescent="0.2">
      <c r="A8" s="61">
        <v>3110</v>
      </c>
      <c r="B8" s="307" t="s">
        <v>291</v>
      </c>
      <c r="C8" s="62">
        <v>0</v>
      </c>
    </row>
    <row r="9" spans="1:5" x14ac:dyDescent="0.2">
      <c r="A9" s="61">
        <v>3120</v>
      </c>
      <c r="B9" s="307" t="s">
        <v>438</v>
      </c>
      <c r="C9" s="62">
        <v>0</v>
      </c>
    </row>
    <row r="10" spans="1:5" x14ac:dyDescent="0.2">
      <c r="A10" s="61">
        <v>3130</v>
      </c>
      <c r="B10" s="307" t="s">
        <v>439</v>
      </c>
      <c r="C10" s="62">
        <v>0</v>
      </c>
    </row>
    <row r="12" spans="1:5" x14ac:dyDescent="0.2">
      <c r="A12" s="59" t="s">
        <v>440</v>
      </c>
      <c r="B12" s="59"/>
      <c r="C12" s="59"/>
      <c r="D12" s="59"/>
      <c r="E12" s="59"/>
    </row>
    <row r="13" spans="1:5" x14ac:dyDescent="0.2">
      <c r="A13" s="60" t="s">
        <v>101</v>
      </c>
      <c r="B13" s="60" t="s">
        <v>102</v>
      </c>
      <c r="C13" s="60" t="s">
        <v>103</v>
      </c>
      <c r="D13" s="60" t="s">
        <v>441</v>
      </c>
      <c r="E13" s="60"/>
    </row>
    <row r="14" spans="1:5" x14ac:dyDescent="0.2">
      <c r="A14" s="61">
        <v>3210</v>
      </c>
      <c r="B14" s="307" t="s">
        <v>442</v>
      </c>
      <c r="C14" s="62">
        <v>3668037.19</v>
      </c>
    </row>
    <row r="15" spans="1:5" x14ac:dyDescent="0.2">
      <c r="A15" s="61">
        <v>3220</v>
      </c>
      <c r="B15" s="307" t="s">
        <v>443</v>
      </c>
      <c r="C15" s="62">
        <v>5829412.4500000002</v>
      </c>
    </row>
    <row r="16" spans="1:5" x14ac:dyDescent="0.2">
      <c r="A16" s="61">
        <v>3230</v>
      </c>
      <c r="B16" s="307" t="s">
        <v>444</v>
      </c>
      <c r="C16" s="62">
        <v>0</v>
      </c>
    </row>
    <row r="17" spans="1:3" x14ac:dyDescent="0.2">
      <c r="A17" s="61">
        <v>3231</v>
      </c>
      <c r="B17" s="307" t="s">
        <v>445</v>
      </c>
      <c r="C17" s="62">
        <v>0</v>
      </c>
    </row>
    <row r="18" spans="1:3" x14ac:dyDescent="0.2">
      <c r="A18" s="61">
        <v>3232</v>
      </c>
      <c r="B18" s="307" t="s">
        <v>446</v>
      </c>
      <c r="C18" s="62">
        <v>0</v>
      </c>
    </row>
    <row r="19" spans="1:3" x14ac:dyDescent="0.2">
      <c r="A19" s="61">
        <v>3233</v>
      </c>
      <c r="B19" s="307" t="s">
        <v>447</v>
      </c>
      <c r="C19" s="62">
        <v>0</v>
      </c>
    </row>
    <row r="20" spans="1:3" x14ac:dyDescent="0.2">
      <c r="A20" s="61">
        <v>3239</v>
      </c>
      <c r="B20" s="307" t="s">
        <v>448</v>
      </c>
      <c r="C20" s="62">
        <v>0</v>
      </c>
    </row>
    <row r="21" spans="1:3" x14ac:dyDescent="0.2">
      <c r="A21" s="61">
        <v>3240</v>
      </c>
      <c r="B21" s="307" t="s">
        <v>449</v>
      </c>
      <c r="C21" s="62">
        <v>0</v>
      </c>
    </row>
    <row r="22" spans="1:3" x14ac:dyDescent="0.2">
      <c r="A22" s="61">
        <v>3241</v>
      </c>
      <c r="B22" s="307" t="s">
        <v>450</v>
      </c>
      <c r="C22" s="62">
        <v>0</v>
      </c>
    </row>
    <row r="23" spans="1:3" x14ac:dyDescent="0.2">
      <c r="A23" s="61">
        <v>3242</v>
      </c>
      <c r="B23" s="307" t="s">
        <v>451</v>
      </c>
      <c r="C23" s="62">
        <v>0</v>
      </c>
    </row>
    <row r="24" spans="1:3" x14ac:dyDescent="0.2">
      <c r="A24" s="61">
        <v>3243</v>
      </c>
      <c r="B24" s="307" t="s">
        <v>452</v>
      </c>
      <c r="C24" s="62">
        <v>0</v>
      </c>
    </row>
    <row r="25" spans="1:3" x14ac:dyDescent="0.2">
      <c r="A25" s="61">
        <v>3250</v>
      </c>
      <c r="B25" s="307" t="s">
        <v>453</v>
      </c>
      <c r="C25" s="62">
        <v>57167.74</v>
      </c>
    </row>
    <row r="26" spans="1:3" x14ac:dyDescent="0.2">
      <c r="A26" s="61">
        <v>3251</v>
      </c>
      <c r="B26" s="307" t="s">
        <v>454</v>
      </c>
      <c r="C26" s="62">
        <v>0</v>
      </c>
    </row>
    <row r="27" spans="1:3" x14ac:dyDescent="0.2">
      <c r="A27" s="61">
        <v>3252</v>
      </c>
      <c r="B27" s="307" t="s">
        <v>455</v>
      </c>
      <c r="C27" s="62">
        <v>57167.74</v>
      </c>
    </row>
    <row r="29" spans="1:3" x14ac:dyDescent="0.2">
      <c r="B29" s="40" t="s">
        <v>237</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orientation="landscape"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7"/>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307" customWidth="1"/>
    <col min="2" max="2" width="63.42578125" style="307" bestFit="1" customWidth="1"/>
    <col min="3" max="3" width="15.28515625" style="307" bestFit="1" customWidth="1"/>
    <col min="4" max="4" width="16.42578125" style="307" bestFit="1" customWidth="1"/>
    <col min="5" max="5" width="19.140625" style="307" customWidth="1"/>
    <col min="6" max="16384" width="9.140625" style="307"/>
  </cols>
  <sheetData>
    <row r="1" spans="1:5" s="308" customFormat="1" ht="18.95" customHeight="1" x14ac:dyDescent="0.25">
      <c r="A1" s="381" t="s">
        <v>1964</v>
      </c>
      <c r="B1" s="381"/>
      <c r="C1" s="381"/>
      <c r="D1" s="56" t="s">
        <v>95</v>
      </c>
      <c r="E1" s="57">
        <v>2022</v>
      </c>
    </row>
    <row r="2" spans="1:5" s="308" customFormat="1" ht="18.95" customHeight="1" x14ac:dyDescent="0.25">
      <c r="A2" s="381" t="s">
        <v>456</v>
      </c>
      <c r="B2" s="381"/>
      <c r="C2" s="381"/>
      <c r="D2" s="56" t="s">
        <v>97</v>
      </c>
      <c r="E2" s="57" t="s">
        <v>599</v>
      </c>
    </row>
    <row r="3" spans="1:5" s="308" customFormat="1" ht="18.95" customHeight="1" x14ac:dyDescent="0.25">
      <c r="A3" s="381" t="s">
        <v>1663</v>
      </c>
      <c r="B3" s="381"/>
      <c r="C3" s="381"/>
      <c r="D3" s="56" t="s">
        <v>98</v>
      </c>
      <c r="E3" s="57">
        <v>4</v>
      </c>
    </row>
    <row r="4" spans="1:5" x14ac:dyDescent="0.2">
      <c r="A4" s="58" t="s">
        <v>99</v>
      </c>
      <c r="B4" s="59"/>
      <c r="C4" s="59"/>
      <c r="D4" s="59"/>
      <c r="E4" s="59"/>
    </row>
    <row r="6" spans="1:5" x14ac:dyDescent="0.2">
      <c r="A6" s="59" t="s">
        <v>457</v>
      </c>
      <c r="B6" s="59"/>
      <c r="C6" s="59"/>
      <c r="D6" s="59"/>
    </row>
    <row r="7" spans="1:5" x14ac:dyDescent="0.2">
      <c r="A7" s="60" t="s">
        <v>101</v>
      </c>
      <c r="B7" s="60" t="s">
        <v>458</v>
      </c>
      <c r="C7" s="63">
        <v>2022</v>
      </c>
      <c r="D7" s="63">
        <v>2021</v>
      </c>
    </row>
    <row r="8" spans="1:5" x14ac:dyDescent="0.2">
      <c r="A8" s="61">
        <v>1111</v>
      </c>
      <c r="B8" s="307" t="s">
        <v>459</v>
      </c>
      <c r="C8" s="268">
        <v>0</v>
      </c>
      <c r="D8" s="268">
        <v>0</v>
      </c>
    </row>
    <row r="9" spans="1:5" x14ac:dyDescent="0.2">
      <c r="A9" s="61">
        <v>1112</v>
      </c>
      <c r="B9" s="307" t="s">
        <v>460</v>
      </c>
      <c r="C9" s="268">
        <v>7150394.4800000004</v>
      </c>
      <c r="D9" s="268">
        <v>5104964.47</v>
      </c>
    </row>
    <row r="10" spans="1:5" x14ac:dyDescent="0.2">
      <c r="A10" s="61">
        <v>1113</v>
      </c>
      <c r="B10" s="307" t="s">
        <v>461</v>
      </c>
      <c r="C10" s="268">
        <v>0</v>
      </c>
      <c r="D10" s="268">
        <v>0</v>
      </c>
    </row>
    <row r="11" spans="1:5" x14ac:dyDescent="0.2">
      <c r="A11" s="61">
        <v>1114</v>
      </c>
      <c r="B11" s="307" t="s">
        <v>105</v>
      </c>
      <c r="C11" s="268">
        <v>0</v>
      </c>
      <c r="D11" s="268">
        <v>0</v>
      </c>
    </row>
    <row r="12" spans="1:5" x14ac:dyDescent="0.2">
      <c r="A12" s="61">
        <v>1115</v>
      </c>
      <c r="B12" s="307" t="s">
        <v>106</v>
      </c>
      <c r="C12" s="268">
        <v>0</v>
      </c>
      <c r="D12" s="268">
        <v>0</v>
      </c>
    </row>
    <row r="13" spans="1:5" x14ac:dyDescent="0.2">
      <c r="A13" s="61">
        <v>1116</v>
      </c>
      <c r="B13" s="307" t="s">
        <v>462</v>
      </c>
      <c r="C13" s="268">
        <v>0</v>
      </c>
      <c r="D13" s="268">
        <v>0</v>
      </c>
    </row>
    <row r="14" spans="1:5" x14ac:dyDescent="0.2">
      <c r="A14" s="61">
        <v>1119</v>
      </c>
      <c r="B14" s="307" t="s">
        <v>463</v>
      </c>
      <c r="C14" s="268">
        <v>0</v>
      </c>
      <c r="D14" s="268">
        <v>0</v>
      </c>
    </row>
    <row r="15" spans="1:5" x14ac:dyDescent="0.2">
      <c r="A15" s="64">
        <v>1110</v>
      </c>
      <c r="B15" s="65" t="s">
        <v>464</v>
      </c>
      <c r="C15" s="272">
        <f>+SUM(C8:C14)</f>
        <v>7150394.4800000004</v>
      </c>
      <c r="D15" s="272">
        <f>+SUM(D8:D14)</f>
        <v>5104964.47</v>
      </c>
    </row>
    <row r="18" spans="1:4" x14ac:dyDescent="0.2">
      <c r="A18" s="59" t="s">
        <v>465</v>
      </c>
      <c r="B18" s="59"/>
      <c r="C18" s="59"/>
      <c r="D18" s="59"/>
    </row>
    <row r="19" spans="1:4" x14ac:dyDescent="0.2">
      <c r="A19" s="60" t="s">
        <v>101</v>
      </c>
      <c r="B19" s="60" t="s">
        <v>458</v>
      </c>
      <c r="C19" s="63" t="s">
        <v>603</v>
      </c>
      <c r="D19" s="63" t="s">
        <v>466</v>
      </c>
    </row>
    <row r="20" spans="1:4" x14ac:dyDescent="0.2">
      <c r="A20" s="64">
        <v>1230</v>
      </c>
      <c r="B20" s="66" t="s">
        <v>154</v>
      </c>
      <c r="C20" s="272">
        <f>+SUM(C21:C27)</f>
        <v>0</v>
      </c>
      <c r="D20" s="272">
        <f>+SUM(D21:D27)</f>
        <v>0</v>
      </c>
    </row>
    <row r="21" spans="1:4" x14ac:dyDescent="0.2">
      <c r="A21" s="61">
        <v>1231</v>
      </c>
      <c r="B21" s="307" t="s">
        <v>155</v>
      </c>
      <c r="C21" s="268">
        <v>0</v>
      </c>
      <c r="D21" s="268">
        <v>0</v>
      </c>
    </row>
    <row r="22" spans="1:4" x14ac:dyDescent="0.2">
      <c r="A22" s="61">
        <v>1232</v>
      </c>
      <c r="B22" s="307" t="s">
        <v>156</v>
      </c>
      <c r="C22" s="268">
        <v>0</v>
      </c>
      <c r="D22" s="268">
        <v>0</v>
      </c>
    </row>
    <row r="23" spans="1:4" x14ac:dyDescent="0.2">
      <c r="A23" s="61">
        <v>1233</v>
      </c>
      <c r="B23" s="307" t="s">
        <v>157</v>
      </c>
      <c r="C23" s="268">
        <v>0</v>
      </c>
      <c r="D23" s="268">
        <v>0</v>
      </c>
    </row>
    <row r="24" spans="1:4" x14ac:dyDescent="0.2">
      <c r="A24" s="61">
        <v>1234</v>
      </c>
      <c r="B24" s="307" t="s">
        <v>158</v>
      </c>
      <c r="C24" s="268">
        <v>0</v>
      </c>
      <c r="D24" s="268">
        <v>0</v>
      </c>
    </row>
    <row r="25" spans="1:4" x14ac:dyDescent="0.2">
      <c r="A25" s="61">
        <v>1235</v>
      </c>
      <c r="B25" s="307" t="s">
        <v>159</v>
      </c>
      <c r="C25" s="268">
        <v>0</v>
      </c>
      <c r="D25" s="268">
        <v>0</v>
      </c>
    </row>
    <row r="26" spans="1:4" x14ac:dyDescent="0.2">
      <c r="A26" s="61">
        <v>1236</v>
      </c>
      <c r="B26" s="307" t="s">
        <v>160</v>
      </c>
      <c r="C26" s="268">
        <v>0</v>
      </c>
      <c r="D26" s="268">
        <v>0</v>
      </c>
    </row>
    <row r="27" spans="1:4" x14ac:dyDescent="0.2">
      <c r="A27" s="61">
        <v>1239</v>
      </c>
      <c r="B27" s="307" t="s">
        <v>161</v>
      </c>
      <c r="C27" s="268">
        <v>0</v>
      </c>
      <c r="D27" s="268">
        <v>0</v>
      </c>
    </row>
    <row r="28" spans="1:4" x14ac:dyDescent="0.2">
      <c r="A28" s="64">
        <v>1240</v>
      </c>
      <c r="B28" s="66" t="s">
        <v>162</v>
      </c>
      <c r="C28" s="272">
        <f>+SUM(C29:C36)</f>
        <v>524354.44999999995</v>
      </c>
      <c r="D28" s="272">
        <f>+SUM(D29:D36)</f>
        <v>524354.44999999995</v>
      </c>
    </row>
    <row r="29" spans="1:4" x14ac:dyDescent="0.2">
      <c r="A29" s="61">
        <v>1241</v>
      </c>
      <c r="B29" s="307" t="s">
        <v>163</v>
      </c>
      <c r="C29" s="268">
        <v>492548.44</v>
      </c>
      <c r="D29" s="268">
        <v>492548.44</v>
      </c>
    </row>
    <row r="30" spans="1:4" x14ac:dyDescent="0.2">
      <c r="A30" s="61">
        <v>1242</v>
      </c>
      <c r="B30" s="307" t="s">
        <v>164</v>
      </c>
      <c r="C30" s="268">
        <v>10656</v>
      </c>
      <c r="D30" s="268">
        <v>10656</v>
      </c>
    </row>
    <row r="31" spans="1:4" x14ac:dyDescent="0.2">
      <c r="A31" s="61">
        <v>1243</v>
      </c>
      <c r="B31" s="307" t="s">
        <v>165</v>
      </c>
      <c r="C31" s="268">
        <v>0</v>
      </c>
      <c r="D31" s="268">
        <v>0</v>
      </c>
    </row>
    <row r="32" spans="1:4" x14ac:dyDescent="0.2">
      <c r="A32" s="61">
        <v>1244</v>
      </c>
      <c r="B32" s="307" t="s">
        <v>166</v>
      </c>
      <c r="C32" s="268">
        <v>0</v>
      </c>
      <c r="D32" s="268">
        <v>0</v>
      </c>
    </row>
    <row r="33" spans="1:6" x14ac:dyDescent="0.2">
      <c r="A33" s="61">
        <v>1245</v>
      </c>
      <c r="B33" s="307" t="s">
        <v>167</v>
      </c>
      <c r="C33" s="268">
        <v>0</v>
      </c>
      <c r="D33" s="268">
        <v>0</v>
      </c>
    </row>
    <row r="34" spans="1:6" x14ac:dyDescent="0.2">
      <c r="A34" s="61">
        <v>1246</v>
      </c>
      <c r="B34" s="307" t="s">
        <v>168</v>
      </c>
      <c r="C34" s="268">
        <v>21150.01</v>
      </c>
      <c r="D34" s="268">
        <v>21150.01</v>
      </c>
    </row>
    <row r="35" spans="1:6" x14ac:dyDescent="0.2">
      <c r="A35" s="61">
        <v>1247</v>
      </c>
      <c r="B35" s="307" t="s">
        <v>169</v>
      </c>
      <c r="C35" s="268">
        <v>0</v>
      </c>
      <c r="D35" s="268">
        <v>0</v>
      </c>
    </row>
    <row r="36" spans="1:6" x14ac:dyDescent="0.2">
      <c r="A36" s="61">
        <v>1248</v>
      </c>
      <c r="B36" s="307" t="s">
        <v>170</v>
      </c>
      <c r="C36" s="268">
        <v>0</v>
      </c>
      <c r="D36" s="268">
        <v>0</v>
      </c>
    </row>
    <row r="37" spans="1:6" x14ac:dyDescent="0.2">
      <c r="A37" s="64">
        <v>1250</v>
      </c>
      <c r="B37" s="66" t="s">
        <v>174</v>
      </c>
      <c r="C37" s="272">
        <f>+SUM(C38:C42)</f>
        <v>191609.12</v>
      </c>
      <c r="D37" s="272">
        <f>+SUM(D38:D42)</f>
        <v>191609.12</v>
      </c>
      <c r="F37" s="62"/>
    </row>
    <row r="38" spans="1:6" x14ac:dyDescent="0.2">
      <c r="A38" s="61">
        <v>1251</v>
      </c>
      <c r="B38" s="307" t="s">
        <v>175</v>
      </c>
      <c r="C38" s="268">
        <v>0</v>
      </c>
      <c r="D38" s="268">
        <v>0</v>
      </c>
    </row>
    <row r="39" spans="1:6" x14ac:dyDescent="0.2">
      <c r="A39" s="61">
        <v>1252</v>
      </c>
      <c r="B39" s="307" t="s">
        <v>176</v>
      </c>
      <c r="C39" s="268">
        <v>0</v>
      </c>
      <c r="D39" s="268">
        <v>0</v>
      </c>
    </row>
    <row r="40" spans="1:6" x14ac:dyDescent="0.2">
      <c r="A40" s="61">
        <v>1253</v>
      </c>
      <c r="B40" s="307" t="s">
        <v>177</v>
      </c>
      <c r="C40" s="268">
        <v>0</v>
      </c>
      <c r="D40" s="268">
        <v>0</v>
      </c>
    </row>
    <row r="41" spans="1:6" x14ac:dyDescent="0.2">
      <c r="A41" s="61">
        <v>1254</v>
      </c>
      <c r="B41" s="307" t="s">
        <v>178</v>
      </c>
      <c r="C41" s="268">
        <v>191609.12</v>
      </c>
      <c r="D41" s="268">
        <v>191609.12</v>
      </c>
    </row>
    <row r="42" spans="1:6" x14ac:dyDescent="0.2">
      <c r="A42" s="61">
        <v>1259</v>
      </c>
      <c r="B42" s="307" t="s">
        <v>179</v>
      </c>
      <c r="C42" s="268">
        <v>0</v>
      </c>
      <c r="D42" s="268">
        <v>0</v>
      </c>
    </row>
    <row r="43" spans="1:6" x14ac:dyDescent="0.2">
      <c r="A43" s="61"/>
      <c r="B43" s="65" t="s">
        <v>467</v>
      </c>
      <c r="C43" s="272">
        <f>C20+C28+C37</f>
        <v>715963.57</v>
      </c>
      <c r="D43" s="272">
        <f>D20+D28+D37</f>
        <v>715963.57</v>
      </c>
    </row>
    <row r="45" spans="1:6" ht="15" x14ac:dyDescent="0.25">
      <c r="A45" s="59" t="s">
        <v>468</v>
      </c>
      <c r="B45" s="59"/>
      <c r="C45" s="59"/>
      <c r="D45" s="59"/>
      <c r="F45"/>
    </row>
    <row r="46" spans="1:6" ht="15" x14ac:dyDescent="0.25">
      <c r="A46" s="60" t="s">
        <v>101</v>
      </c>
      <c r="B46" s="60" t="s">
        <v>458</v>
      </c>
      <c r="C46" s="63">
        <v>2022</v>
      </c>
      <c r="D46" s="63">
        <v>2021</v>
      </c>
      <c r="F46"/>
    </row>
    <row r="47" spans="1:6" ht="9.9499999999999993" customHeight="1" x14ac:dyDescent="0.25">
      <c r="A47" s="64">
        <v>3210</v>
      </c>
      <c r="B47" s="66" t="s">
        <v>469</v>
      </c>
      <c r="C47" s="272">
        <v>0</v>
      </c>
      <c r="D47" s="272">
        <v>0</v>
      </c>
      <c r="E47" s="344"/>
      <c r="F47"/>
    </row>
    <row r="48" spans="1:6" ht="9.9499999999999993" customHeight="1" x14ac:dyDescent="0.25">
      <c r="A48" s="61"/>
      <c r="B48" s="65" t="s">
        <v>470</v>
      </c>
      <c r="C48" s="272">
        <v>0</v>
      </c>
      <c r="D48" s="272">
        <v>0</v>
      </c>
      <c r="E48" s="105"/>
      <c r="F48"/>
    </row>
    <row r="49" spans="1:6" ht="9.9499999999999993" customHeight="1" x14ac:dyDescent="0.25">
      <c r="A49" s="64">
        <v>5400</v>
      </c>
      <c r="B49" s="66" t="s">
        <v>285</v>
      </c>
      <c r="C49" s="272">
        <v>0</v>
      </c>
      <c r="D49" s="272">
        <v>0</v>
      </c>
      <c r="F49"/>
    </row>
    <row r="50" spans="1:6" ht="9.9499999999999993" customHeight="1" x14ac:dyDescent="0.25">
      <c r="A50" s="61">
        <v>5410</v>
      </c>
      <c r="B50" s="307" t="s">
        <v>471</v>
      </c>
      <c r="C50" s="268">
        <v>0</v>
      </c>
      <c r="D50" s="268">
        <v>0</v>
      </c>
      <c r="F50"/>
    </row>
    <row r="51" spans="1:6" ht="9.9499999999999993" customHeight="1" x14ac:dyDescent="0.25">
      <c r="A51" s="61">
        <v>5411</v>
      </c>
      <c r="B51" s="307" t="s">
        <v>283</v>
      </c>
      <c r="C51" s="268">
        <v>0</v>
      </c>
      <c r="D51" s="268">
        <v>0</v>
      </c>
      <c r="F51"/>
    </row>
    <row r="52" spans="1:6" ht="9.9499999999999993" customHeight="1" x14ac:dyDescent="0.25">
      <c r="A52" s="61">
        <v>5420</v>
      </c>
      <c r="B52" s="307" t="s">
        <v>472</v>
      </c>
      <c r="C52" s="268">
        <v>0</v>
      </c>
      <c r="D52" s="268">
        <v>0</v>
      </c>
      <c r="F52"/>
    </row>
    <row r="53" spans="1:6" ht="9.9499999999999993" customHeight="1" x14ac:dyDescent="0.25">
      <c r="A53" s="61">
        <v>5421</v>
      </c>
      <c r="B53" s="307" t="s">
        <v>280</v>
      </c>
      <c r="C53" s="268">
        <v>0</v>
      </c>
      <c r="D53" s="268">
        <v>0</v>
      </c>
      <c r="F53"/>
    </row>
    <row r="54" spans="1:6" ht="9.9499999999999993" customHeight="1" x14ac:dyDescent="0.25">
      <c r="A54" s="61">
        <v>5430</v>
      </c>
      <c r="B54" s="307" t="s">
        <v>473</v>
      </c>
      <c r="C54" s="268">
        <v>0</v>
      </c>
      <c r="D54" s="268">
        <v>0</v>
      </c>
      <c r="F54"/>
    </row>
    <row r="55" spans="1:6" ht="9.9499999999999993" customHeight="1" x14ac:dyDescent="0.25">
      <c r="A55" s="61">
        <v>5431</v>
      </c>
      <c r="B55" s="307" t="s">
        <v>277</v>
      </c>
      <c r="C55" s="268">
        <v>0</v>
      </c>
      <c r="D55" s="268">
        <v>0</v>
      </c>
      <c r="F55"/>
    </row>
    <row r="56" spans="1:6" ht="9.9499999999999993" customHeight="1" x14ac:dyDescent="0.25">
      <c r="A56" s="61">
        <v>5440</v>
      </c>
      <c r="B56" s="307" t="s">
        <v>474</v>
      </c>
      <c r="C56" s="268">
        <v>0</v>
      </c>
      <c r="D56" s="268">
        <v>0</v>
      </c>
      <c r="F56"/>
    </row>
    <row r="57" spans="1:6" ht="9.9499999999999993" customHeight="1" x14ac:dyDescent="0.25">
      <c r="A57" s="61">
        <v>5441</v>
      </c>
      <c r="B57" s="307" t="s">
        <v>474</v>
      </c>
      <c r="C57" s="268">
        <v>0</v>
      </c>
      <c r="D57" s="268">
        <v>0</v>
      </c>
      <c r="F57"/>
    </row>
    <row r="58" spans="1:6" ht="9.9499999999999993" customHeight="1" x14ac:dyDescent="0.25">
      <c r="A58" s="61">
        <v>5450</v>
      </c>
      <c r="B58" s="307" t="s">
        <v>475</v>
      </c>
      <c r="C58" s="268">
        <v>0</v>
      </c>
      <c r="D58" s="268">
        <v>0</v>
      </c>
      <c r="F58"/>
    </row>
    <row r="59" spans="1:6" ht="9.9499999999999993" customHeight="1" x14ac:dyDescent="0.25">
      <c r="A59" s="61">
        <v>5451</v>
      </c>
      <c r="B59" s="307" t="s">
        <v>273</v>
      </c>
      <c r="C59" s="268">
        <v>0</v>
      </c>
      <c r="D59" s="268">
        <v>0</v>
      </c>
      <c r="F59"/>
    </row>
    <row r="60" spans="1:6" ht="9.9499999999999993" customHeight="1" x14ac:dyDescent="0.25">
      <c r="A60" s="61">
        <v>5452</v>
      </c>
      <c r="B60" s="307" t="s">
        <v>272</v>
      </c>
      <c r="C60" s="268">
        <v>0</v>
      </c>
      <c r="D60" s="268">
        <v>0</v>
      </c>
      <c r="F60"/>
    </row>
    <row r="61" spans="1:6" ht="9.9499999999999993" customHeight="1" x14ac:dyDescent="0.25">
      <c r="A61" s="64">
        <v>5500</v>
      </c>
      <c r="B61" s="66" t="s">
        <v>271</v>
      </c>
      <c r="C61" s="272">
        <v>2089257.38</v>
      </c>
      <c r="D61" s="272">
        <v>0</v>
      </c>
      <c r="F61"/>
    </row>
    <row r="62" spans="1:6" ht="9.9499999999999993" customHeight="1" x14ac:dyDescent="0.25">
      <c r="A62" s="64">
        <v>5510</v>
      </c>
      <c r="B62" s="66" t="s">
        <v>270</v>
      </c>
      <c r="C62" s="272">
        <v>2089257.38</v>
      </c>
      <c r="D62" s="272">
        <v>0</v>
      </c>
      <c r="F62"/>
    </row>
    <row r="63" spans="1:6" ht="9.9499999999999993" customHeight="1" x14ac:dyDescent="0.25">
      <c r="A63" s="61">
        <v>5511</v>
      </c>
      <c r="B63" s="307" t="s">
        <v>269</v>
      </c>
      <c r="C63" s="268">
        <v>0</v>
      </c>
      <c r="D63" s="268">
        <v>0</v>
      </c>
      <c r="F63"/>
    </row>
    <row r="64" spans="1:6" ht="9.9499999999999993" customHeight="1" x14ac:dyDescent="0.25">
      <c r="A64" s="61">
        <v>5512</v>
      </c>
      <c r="B64" s="307" t="s">
        <v>268</v>
      </c>
      <c r="C64" s="268">
        <v>0</v>
      </c>
      <c r="D64" s="268">
        <v>0</v>
      </c>
      <c r="F64"/>
    </row>
    <row r="65" spans="1:6" ht="9.9499999999999993" customHeight="1" x14ac:dyDescent="0.25">
      <c r="A65" s="61">
        <v>5513</v>
      </c>
      <c r="B65" s="307" t="s">
        <v>267</v>
      </c>
      <c r="C65" s="268">
        <v>0</v>
      </c>
      <c r="D65" s="268">
        <v>0</v>
      </c>
      <c r="F65"/>
    </row>
    <row r="66" spans="1:6" ht="9.9499999999999993" customHeight="1" x14ac:dyDescent="0.25">
      <c r="A66" s="61">
        <v>5514</v>
      </c>
      <c r="B66" s="307" t="s">
        <v>266</v>
      </c>
      <c r="C66" s="268">
        <v>0</v>
      </c>
      <c r="D66" s="268">
        <v>0</v>
      </c>
      <c r="F66"/>
    </row>
    <row r="67" spans="1:6" ht="9.9499999999999993" customHeight="1" x14ac:dyDescent="0.25">
      <c r="A67" s="61">
        <v>5515</v>
      </c>
      <c r="B67" s="307" t="s">
        <v>265</v>
      </c>
      <c r="C67" s="268">
        <v>1547538.12</v>
      </c>
      <c r="D67" s="268">
        <v>0</v>
      </c>
      <c r="F67"/>
    </row>
    <row r="68" spans="1:6" ht="9.9499999999999993" customHeight="1" x14ac:dyDescent="0.25">
      <c r="A68" s="61">
        <v>5516</v>
      </c>
      <c r="B68" s="307" t="s">
        <v>264</v>
      </c>
      <c r="C68" s="268">
        <v>0</v>
      </c>
      <c r="D68" s="268">
        <v>0</v>
      </c>
      <c r="F68"/>
    </row>
    <row r="69" spans="1:6" ht="9.9499999999999993" customHeight="1" x14ac:dyDescent="0.25">
      <c r="A69" s="61">
        <v>5517</v>
      </c>
      <c r="B69" s="307" t="s">
        <v>263</v>
      </c>
      <c r="C69" s="268">
        <v>541719.26</v>
      </c>
      <c r="D69" s="268">
        <v>0</v>
      </c>
      <c r="F69"/>
    </row>
    <row r="70" spans="1:6" ht="9.9499999999999993" customHeight="1" x14ac:dyDescent="0.25">
      <c r="A70" s="61">
        <v>5518</v>
      </c>
      <c r="B70" s="307" t="s">
        <v>262</v>
      </c>
      <c r="C70" s="268">
        <v>0</v>
      </c>
      <c r="D70" s="268">
        <v>0</v>
      </c>
      <c r="F70"/>
    </row>
    <row r="71" spans="1:6" ht="9.9499999999999993" customHeight="1" x14ac:dyDescent="0.25">
      <c r="A71" s="64">
        <v>5520</v>
      </c>
      <c r="B71" s="66" t="s">
        <v>261</v>
      </c>
      <c r="C71" s="272">
        <v>0</v>
      </c>
      <c r="D71" s="272">
        <v>0</v>
      </c>
      <c r="F71"/>
    </row>
    <row r="72" spans="1:6" ht="9.9499999999999993" customHeight="1" x14ac:dyDescent="0.25">
      <c r="A72" s="61">
        <v>5521</v>
      </c>
      <c r="B72" s="307" t="s">
        <v>260</v>
      </c>
      <c r="C72" s="268">
        <v>0</v>
      </c>
      <c r="D72" s="268">
        <v>0</v>
      </c>
      <c r="F72"/>
    </row>
    <row r="73" spans="1:6" ht="9.9499999999999993" customHeight="1" x14ac:dyDescent="0.25">
      <c r="A73" s="61">
        <v>5522</v>
      </c>
      <c r="B73" s="307" t="s">
        <v>259</v>
      </c>
      <c r="C73" s="268">
        <v>0</v>
      </c>
      <c r="D73" s="268">
        <v>0</v>
      </c>
      <c r="F73"/>
    </row>
    <row r="74" spans="1:6" ht="9.9499999999999993" customHeight="1" x14ac:dyDescent="0.25">
      <c r="A74" s="64">
        <v>5530</v>
      </c>
      <c r="B74" s="66" t="s">
        <v>258</v>
      </c>
      <c r="C74" s="272">
        <v>0</v>
      </c>
      <c r="D74" s="272">
        <v>0</v>
      </c>
      <c r="F74"/>
    </row>
    <row r="75" spans="1:6" ht="9.9499999999999993" customHeight="1" x14ac:dyDescent="0.25">
      <c r="A75" s="61">
        <v>5531</v>
      </c>
      <c r="B75" s="307" t="s">
        <v>257</v>
      </c>
      <c r="C75" s="268">
        <v>0</v>
      </c>
      <c r="D75" s="268">
        <v>0</v>
      </c>
      <c r="F75"/>
    </row>
    <row r="76" spans="1:6" ht="9.9499999999999993" customHeight="1" x14ac:dyDescent="0.25">
      <c r="A76" s="61">
        <v>5532</v>
      </c>
      <c r="B76" s="307" t="s">
        <v>256</v>
      </c>
      <c r="C76" s="268">
        <v>0</v>
      </c>
      <c r="D76" s="268">
        <v>0</v>
      </c>
      <c r="F76"/>
    </row>
    <row r="77" spans="1:6" ht="9.9499999999999993" customHeight="1" x14ac:dyDescent="0.25">
      <c r="A77" s="61">
        <v>5533</v>
      </c>
      <c r="B77" s="307" t="s">
        <v>255</v>
      </c>
      <c r="C77" s="268">
        <v>0</v>
      </c>
      <c r="D77" s="268">
        <v>0</v>
      </c>
      <c r="F77"/>
    </row>
    <row r="78" spans="1:6" ht="9.9499999999999993" customHeight="1" x14ac:dyDescent="0.25">
      <c r="A78" s="61">
        <v>5534</v>
      </c>
      <c r="B78" s="307" t="s">
        <v>254</v>
      </c>
      <c r="C78" s="268">
        <v>0</v>
      </c>
      <c r="D78" s="268">
        <v>0</v>
      </c>
      <c r="F78"/>
    </row>
    <row r="79" spans="1:6" ht="9.9499999999999993" customHeight="1" x14ac:dyDescent="0.25">
      <c r="A79" s="61">
        <v>5535</v>
      </c>
      <c r="B79" s="307" t="s">
        <v>253</v>
      </c>
      <c r="C79" s="268">
        <v>0</v>
      </c>
      <c r="D79" s="268">
        <v>0</v>
      </c>
      <c r="F79"/>
    </row>
    <row r="80" spans="1:6" ht="9.9499999999999993" customHeight="1" x14ac:dyDescent="0.25">
      <c r="A80" s="64">
        <v>5540</v>
      </c>
      <c r="B80" s="66" t="s">
        <v>252</v>
      </c>
      <c r="C80" s="272">
        <v>0</v>
      </c>
      <c r="D80" s="272">
        <v>0</v>
      </c>
      <c r="F80"/>
    </row>
    <row r="81" spans="1:6" ht="9.9499999999999993" customHeight="1" x14ac:dyDescent="0.25">
      <c r="A81" s="61">
        <v>5541</v>
      </c>
      <c r="B81" s="307" t="s">
        <v>252</v>
      </c>
      <c r="C81" s="268">
        <v>0</v>
      </c>
      <c r="D81" s="268">
        <v>0</v>
      </c>
      <c r="F81"/>
    </row>
    <row r="82" spans="1:6" ht="9.9499999999999993" customHeight="1" x14ac:dyDescent="0.25">
      <c r="A82" s="64">
        <v>5550</v>
      </c>
      <c r="B82" s="66" t="s">
        <v>251</v>
      </c>
      <c r="C82" s="272">
        <v>0</v>
      </c>
      <c r="D82" s="272">
        <v>0</v>
      </c>
      <c r="F82"/>
    </row>
    <row r="83" spans="1:6" ht="9.9499999999999993" customHeight="1" x14ac:dyDescent="0.25">
      <c r="A83" s="61">
        <v>5551</v>
      </c>
      <c r="B83" s="307" t="s">
        <v>251</v>
      </c>
      <c r="C83" s="268">
        <v>0</v>
      </c>
      <c r="D83" s="268">
        <v>0</v>
      </c>
      <c r="F83"/>
    </row>
    <row r="84" spans="1:6" ht="9.9499999999999993" customHeight="1" x14ac:dyDescent="0.25">
      <c r="A84" s="64">
        <v>5590</v>
      </c>
      <c r="B84" s="66" t="s">
        <v>250</v>
      </c>
      <c r="C84" s="272">
        <v>0</v>
      </c>
      <c r="D84" s="272">
        <v>0</v>
      </c>
      <c r="F84"/>
    </row>
    <row r="85" spans="1:6" ht="9.9499999999999993" customHeight="1" x14ac:dyDescent="0.25">
      <c r="A85" s="61">
        <v>5591</v>
      </c>
      <c r="B85" s="307" t="s">
        <v>249</v>
      </c>
      <c r="C85" s="268">
        <v>0</v>
      </c>
      <c r="D85" s="268">
        <v>0</v>
      </c>
      <c r="F85"/>
    </row>
    <row r="86" spans="1:6" ht="9.9499999999999993" customHeight="1" x14ac:dyDescent="0.25">
      <c r="A86" s="61">
        <v>5592</v>
      </c>
      <c r="B86" s="307" t="s">
        <v>248</v>
      </c>
      <c r="C86" s="268">
        <v>0</v>
      </c>
      <c r="D86" s="268">
        <v>0</v>
      </c>
      <c r="F86"/>
    </row>
    <row r="87" spans="1:6" ht="9.9499999999999993" customHeight="1" x14ac:dyDescent="0.25">
      <c r="A87" s="61">
        <v>5593</v>
      </c>
      <c r="B87" s="307" t="s">
        <v>247</v>
      </c>
      <c r="C87" s="268">
        <v>0</v>
      </c>
      <c r="D87" s="268">
        <v>0</v>
      </c>
      <c r="F87"/>
    </row>
    <row r="88" spans="1:6" ht="9.9499999999999993" customHeight="1" x14ac:dyDescent="0.25">
      <c r="A88" s="61">
        <v>5594</v>
      </c>
      <c r="B88" s="307" t="s">
        <v>476</v>
      </c>
      <c r="C88" s="268">
        <v>0</v>
      </c>
      <c r="D88" s="268">
        <v>0</v>
      </c>
      <c r="F88"/>
    </row>
    <row r="89" spans="1:6" ht="9.9499999999999993" customHeight="1" x14ac:dyDescent="0.25">
      <c r="A89" s="61">
        <v>5595</v>
      </c>
      <c r="B89" s="307" t="s">
        <v>245</v>
      </c>
      <c r="C89" s="268">
        <v>0</v>
      </c>
      <c r="D89" s="268">
        <v>0</v>
      </c>
      <c r="F89"/>
    </row>
    <row r="90" spans="1:6" ht="9.9499999999999993" customHeight="1" x14ac:dyDescent="0.25">
      <c r="A90" s="61">
        <v>5596</v>
      </c>
      <c r="B90" s="307" t="s">
        <v>244</v>
      </c>
      <c r="C90" s="268">
        <v>0</v>
      </c>
      <c r="D90" s="268">
        <v>0</v>
      </c>
      <c r="F90"/>
    </row>
    <row r="91" spans="1:6" ht="9.9499999999999993" customHeight="1" x14ac:dyDescent="0.25">
      <c r="A91" s="61">
        <v>5597</v>
      </c>
      <c r="B91" s="307" t="s">
        <v>243</v>
      </c>
      <c r="C91" s="268">
        <v>0</v>
      </c>
      <c r="D91" s="268">
        <v>0</v>
      </c>
      <c r="F91"/>
    </row>
    <row r="92" spans="1:6" ht="9.9499999999999993" customHeight="1" x14ac:dyDescent="0.25">
      <c r="A92" s="61">
        <v>5599</v>
      </c>
      <c r="B92" s="307" t="s">
        <v>241</v>
      </c>
      <c r="C92" s="268">
        <v>0</v>
      </c>
      <c r="D92" s="268">
        <v>0</v>
      </c>
      <c r="F92"/>
    </row>
    <row r="93" spans="1:6" ht="9.9499999999999993" customHeight="1" x14ac:dyDescent="0.25">
      <c r="A93" s="64">
        <v>5600</v>
      </c>
      <c r="B93" s="66" t="s">
        <v>240</v>
      </c>
      <c r="C93" s="272">
        <v>0</v>
      </c>
      <c r="D93" s="272">
        <v>0</v>
      </c>
      <c r="F93"/>
    </row>
    <row r="94" spans="1:6" ht="9.9499999999999993" customHeight="1" x14ac:dyDescent="0.25">
      <c r="A94" s="64">
        <v>5610</v>
      </c>
      <c r="B94" s="66" t="s">
        <v>239</v>
      </c>
      <c r="C94" s="272">
        <v>0</v>
      </c>
      <c r="D94" s="272">
        <v>0</v>
      </c>
      <c r="F94"/>
    </row>
    <row r="95" spans="1:6" ht="9.9499999999999993" customHeight="1" x14ac:dyDescent="0.25">
      <c r="A95" s="61">
        <v>5611</v>
      </c>
      <c r="B95" s="307" t="s">
        <v>238</v>
      </c>
      <c r="C95" s="268">
        <v>0</v>
      </c>
      <c r="D95" s="268">
        <v>0</v>
      </c>
      <c r="F95"/>
    </row>
    <row r="96" spans="1:6" ht="9.9499999999999993" customHeight="1" x14ac:dyDescent="0.25">
      <c r="A96" s="64">
        <v>2110</v>
      </c>
      <c r="B96" s="67" t="s">
        <v>477</v>
      </c>
      <c r="C96" s="272">
        <v>0</v>
      </c>
      <c r="D96" s="272">
        <v>0</v>
      </c>
      <c r="F96"/>
    </row>
    <row r="97" spans="1:6" ht="9.9499999999999993" customHeight="1" x14ac:dyDescent="0.25">
      <c r="A97" s="61">
        <v>2111</v>
      </c>
      <c r="B97" s="307" t="s">
        <v>478</v>
      </c>
      <c r="C97" s="268">
        <v>0</v>
      </c>
      <c r="D97" s="268">
        <v>0</v>
      </c>
      <c r="F97"/>
    </row>
    <row r="98" spans="1:6" ht="9.9499999999999993" customHeight="1" x14ac:dyDescent="0.25">
      <c r="A98" s="61">
        <v>2112</v>
      </c>
      <c r="B98" s="307" t="s">
        <v>479</v>
      </c>
      <c r="C98" s="268">
        <v>0</v>
      </c>
      <c r="D98" s="268">
        <v>0</v>
      </c>
      <c r="F98"/>
    </row>
    <row r="99" spans="1:6" ht="9.9499999999999993" customHeight="1" x14ac:dyDescent="0.25">
      <c r="A99" s="61">
        <v>2112</v>
      </c>
      <c r="B99" s="307" t="s">
        <v>480</v>
      </c>
      <c r="C99" s="268">
        <v>0</v>
      </c>
      <c r="D99" s="268">
        <v>0</v>
      </c>
      <c r="F99"/>
    </row>
    <row r="100" spans="1:6" ht="9.9499999999999993" customHeight="1" x14ac:dyDescent="0.25">
      <c r="A100" s="61">
        <v>2115</v>
      </c>
      <c r="B100" s="307" t="s">
        <v>481</v>
      </c>
      <c r="C100" s="268">
        <v>0</v>
      </c>
      <c r="D100" s="268">
        <v>0</v>
      </c>
      <c r="F100"/>
    </row>
    <row r="101" spans="1:6" ht="9.9499999999999993" customHeight="1" x14ac:dyDescent="0.25">
      <c r="A101" s="61">
        <v>2114</v>
      </c>
      <c r="B101" s="307" t="s">
        <v>482</v>
      </c>
      <c r="C101" s="268">
        <v>0</v>
      </c>
      <c r="D101" s="268">
        <v>0</v>
      </c>
      <c r="F101"/>
    </row>
    <row r="102" spans="1:6" ht="9.9499999999999993" customHeight="1" x14ac:dyDescent="0.25">
      <c r="A102" s="61"/>
      <c r="B102" s="65" t="s">
        <v>483</v>
      </c>
      <c r="C102" s="272">
        <v>0</v>
      </c>
      <c r="D102" s="272">
        <v>0</v>
      </c>
      <c r="F102"/>
    </row>
    <row r="103" spans="1:6" ht="9.9499999999999993" customHeight="1" x14ac:dyDescent="0.2">
      <c r="A103" s="64">
        <v>4300</v>
      </c>
      <c r="B103" s="133" t="s">
        <v>377</v>
      </c>
      <c r="C103" s="268">
        <v>0</v>
      </c>
      <c r="D103" s="268">
        <v>0</v>
      </c>
    </row>
    <row r="104" spans="1:6" ht="9.9499999999999993" customHeight="1" x14ac:dyDescent="0.2">
      <c r="A104" s="64">
        <v>4310</v>
      </c>
      <c r="B104" s="133" t="s">
        <v>376</v>
      </c>
      <c r="C104" s="272">
        <v>0</v>
      </c>
      <c r="D104" s="272">
        <v>0</v>
      </c>
    </row>
    <row r="105" spans="1:6" ht="9.9499999999999993" customHeight="1" x14ac:dyDescent="0.2">
      <c r="A105" s="61">
        <v>4311</v>
      </c>
      <c r="B105" s="121" t="s">
        <v>375</v>
      </c>
      <c r="C105" s="268">
        <v>0</v>
      </c>
      <c r="D105" s="268">
        <v>0</v>
      </c>
    </row>
    <row r="106" spans="1:6" ht="9.9499999999999993" customHeight="1" x14ac:dyDescent="0.2">
      <c r="A106" s="61">
        <v>4319</v>
      </c>
      <c r="B106" s="121" t="s">
        <v>374</v>
      </c>
      <c r="C106" s="268">
        <v>0</v>
      </c>
      <c r="D106" s="268">
        <v>0</v>
      </c>
    </row>
    <row r="107" spans="1:6" ht="9.9499999999999993" customHeight="1" x14ac:dyDescent="0.2">
      <c r="A107" s="64">
        <v>4320</v>
      </c>
      <c r="B107" s="133" t="s">
        <v>373</v>
      </c>
      <c r="C107" s="272">
        <v>0</v>
      </c>
      <c r="D107" s="272">
        <v>0</v>
      </c>
    </row>
    <row r="108" spans="1:6" ht="9.9499999999999993" customHeight="1" x14ac:dyDescent="0.2">
      <c r="A108" s="61">
        <v>4321</v>
      </c>
      <c r="B108" s="121" t="s">
        <v>372</v>
      </c>
      <c r="C108" s="268">
        <v>0</v>
      </c>
      <c r="D108" s="268">
        <v>0</v>
      </c>
    </row>
    <row r="109" spans="1:6" ht="9.9499999999999993" customHeight="1" x14ac:dyDescent="0.2">
      <c r="A109" s="61">
        <v>4322</v>
      </c>
      <c r="B109" s="121" t="s">
        <v>371</v>
      </c>
      <c r="C109" s="268">
        <v>0</v>
      </c>
      <c r="D109" s="268">
        <v>0</v>
      </c>
    </row>
    <row r="110" spans="1:6" ht="9.9499999999999993" customHeight="1" x14ac:dyDescent="0.2">
      <c r="A110" s="61">
        <v>4323</v>
      </c>
      <c r="B110" s="121" t="s">
        <v>370</v>
      </c>
      <c r="C110" s="268">
        <v>0</v>
      </c>
      <c r="D110" s="268">
        <v>0</v>
      </c>
    </row>
    <row r="111" spans="1:6" ht="9.9499999999999993" customHeight="1" x14ac:dyDescent="0.2">
      <c r="A111" s="61">
        <v>4324</v>
      </c>
      <c r="B111" s="121" t="s">
        <v>369</v>
      </c>
      <c r="C111" s="268">
        <v>0</v>
      </c>
      <c r="D111" s="268">
        <v>0</v>
      </c>
    </row>
    <row r="112" spans="1:6" ht="9.9499999999999993" customHeight="1" x14ac:dyDescent="0.2">
      <c r="A112" s="61">
        <v>4325</v>
      </c>
      <c r="B112" s="121" t="s">
        <v>368</v>
      </c>
      <c r="C112" s="268">
        <v>0</v>
      </c>
      <c r="D112" s="268">
        <v>0</v>
      </c>
    </row>
    <row r="113" spans="1:6" ht="9.9499999999999993" customHeight="1" x14ac:dyDescent="0.2">
      <c r="A113" s="64">
        <v>4330</v>
      </c>
      <c r="B113" s="133" t="s">
        <v>367</v>
      </c>
      <c r="C113" s="272">
        <v>0</v>
      </c>
      <c r="D113" s="272">
        <v>0</v>
      </c>
    </row>
    <row r="114" spans="1:6" ht="9.9499999999999993" customHeight="1" x14ac:dyDescent="0.2">
      <c r="A114" s="61">
        <v>4331</v>
      </c>
      <c r="B114" s="121" t="s">
        <v>367</v>
      </c>
      <c r="C114" s="268">
        <v>0</v>
      </c>
      <c r="D114" s="268">
        <v>0</v>
      </c>
    </row>
    <row r="115" spans="1:6" ht="9.9499999999999993" customHeight="1" x14ac:dyDescent="0.2">
      <c r="A115" s="64">
        <v>4340</v>
      </c>
      <c r="B115" s="133" t="s">
        <v>366</v>
      </c>
      <c r="C115" s="272">
        <v>0</v>
      </c>
      <c r="D115" s="272">
        <v>0</v>
      </c>
    </row>
    <row r="116" spans="1:6" ht="9.9499999999999993" customHeight="1" x14ac:dyDescent="0.2">
      <c r="A116" s="61">
        <v>4341</v>
      </c>
      <c r="B116" s="121" t="s">
        <v>366</v>
      </c>
      <c r="C116" s="268">
        <v>0</v>
      </c>
      <c r="D116" s="268">
        <v>0</v>
      </c>
    </row>
    <row r="117" spans="1:6" ht="9.9499999999999993" customHeight="1" x14ac:dyDescent="0.2">
      <c r="A117" s="64">
        <v>4390</v>
      </c>
      <c r="B117" s="133" t="s">
        <v>360</v>
      </c>
      <c r="C117" s="272">
        <v>0</v>
      </c>
      <c r="D117" s="272">
        <v>0</v>
      </c>
    </row>
    <row r="118" spans="1:6" ht="9.9499999999999993" customHeight="1" x14ac:dyDescent="0.2">
      <c r="A118" s="61">
        <v>4392</v>
      </c>
      <c r="B118" s="121" t="s">
        <v>365</v>
      </c>
      <c r="C118" s="268">
        <v>0</v>
      </c>
      <c r="D118" s="268">
        <v>0</v>
      </c>
    </row>
    <row r="119" spans="1:6" ht="9.9499999999999993" customHeight="1" x14ac:dyDescent="0.2">
      <c r="A119" s="61">
        <v>4393</v>
      </c>
      <c r="B119" s="121" t="s">
        <v>364</v>
      </c>
      <c r="C119" s="268">
        <v>0</v>
      </c>
      <c r="D119" s="268">
        <v>0</v>
      </c>
    </row>
    <row r="120" spans="1:6" ht="9.9499999999999993" customHeight="1" x14ac:dyDescent="0.2">
      <c r="A120" s="61">
        <v>4394</v>
      </c>
      <c r="B120" s="121" t="s">
        <v>363</v>
      </c>
      <c r="C120" s="268">
        <v>0</v>
      </c>
      <c r="D120" s="268">
        <v>0</v>
      </c>
    </row>
    <row r="121" spans="1:6" ht="9.9499999999999993" customHeight="1" x14ac:dyDescent="0.2">
      <c r="A121" s="61">
        <v>4395</v>
      </c>
      <c r="B121" s="121" t="s">
        <v>244</v>
      </c>
      <c r="C121" s="268">
        <v>0</v>
      </c>
      <c r="D121" s="268">
        <v>0</v>
      </c>
    </row>
    <row r="122" spans="1:6" ht="9.9499999999999993" customHeight="1" x14ac:dyDescent="0.2">
      <c r="A122" s="61">
        <v>4396</v>
      </c>
      <c r="B122" s="121" t="s">
        <v>362</v>
      </c>
      <c r="C122" s="268">
        <v>0</v>
      </c>
      <c r="D122" s="268">
        <v>0</v>
      </c>
    </row>
    <row r="123" spans="1:6" ht="9.9499999999999993" customHeight="1" x14ac:dyDescent="0.2">
      <c r="A123" s="61">
        <v>4397</v>
      </c>
      <c r="B123" s="121" t="s">
        <v>361</v>
      </c>
      <c r="C123" s="268">
        <v>0</v>
      </c>
      <c r="D123" s="268">
        <v>0</v>
      </c>
    </row>
    <row r="124" spans="1:6" ht="9.9499999999999993" customHeight="1" x14ac:dyDescent="0.2">
      <c r="A124" s="61">
        <v>4399</v>
      </c>
      <c r="B124" s="121" t="s">
        <v>360</v>
      </c>
      <c r="C124" s="268">
        <v>0</v>
      </c>
      <c r="D124" s="268">
        <v>0</v>
      </c>
    </row>
    <row r="125" spans="1:6" ht="9.9499999999999993" customHeight="1" x14ac:dyDescent="0.25">
      <c r="A125" s="64">
        <v>1120</v>
      </c>
      <c r="B125" s="67" t="s">
        <v>484</v>
      </c>
      <c r="C125" s="272">
        <v>0</v>
      </c>
      <c r="D125" s="272">
        <v>0</v>
      </c>
      <c r="F125"/>
    </row>
    <row r="126" spans="1:6" customFormat="1" ht="9.9499999999999993" customHeight="1" x14ac:dyDescent="0.25">
      <c r="A126" s="61">
        <v>1124</v>
      </c>
      <c r="B126" s="115" t="s">
        <v>485</v>
      </c>
      <c r="C126" s="268">
        <v>0</v>
      </c>
      <c r="D126" s="268">
        <v>0</v>
      </c>
    </row>
    <row r="127" spans="1:6" ht="9.9499999999999993" customHeight="1" x14ac:dyDescent="0.25">
      <c r="A127" s="61">
        <v>1124</v>
      </c>
      <c r="B127" s="115" t="s">
        <v>486</v>
      </c>
      <c r="C127" s="268">
        <v>0</v>
      </c>
      <c r="D127" s="268">
        <v>0</v>
      </c>
      <c r="F127"/>
    </row>
    <row r="128" spans="1:6" ht="9.9499999999999993" customHeight="1" x14ac:dyDescent="0.25">
      <c r="A128" s="61">
        <v>1124</v>
      </c>
      <c r="B128" s="115" t="s">
        <v>487</v>
      </c>
      <c r="C128" s="268">
        <v>0</v>
      </c>
      <c r="D128" s="268">
        <v>0</v>
      </c>
      <c r="F128"/>
    </row>
    <row r="129" spans="1:6" ht="9.9499999999999993" customHeight="1" x14ac:dyDescent="0.25">
      <c r="A129" s="61">
        <v>1124</v>
      </c>
      <c r="B129" s="115" t="s">
        <v>488</v>
      </c>
      <c r="C129" s="268">
        <v>0</v>
      </c>
      <c r="D129" s="268">
        <v>0</v>
      </c>
      <c r="F129"/>
    </row>
    <row r="130" spans="1:6" ht="9.9499999999999993" customHeight="1" x14ac:dyDescent="0.25">
      <c r="A130" s="61">
        <v>1124</v>
      </c>
      <c r="B130" s="115" t="s">
        <v>489</v>
      </c>
      <c r="C130" s="268">
        <v>0</v>
      </c>
      <c r="D130" s="268">
        <v>0</v>
      </c>
      <c r="F130"/>
    </row>
    <row r="131" spans="1:6" ht="9.9499999999999993" customHeight="1" x14ac:dyDescent="0.25">
      <c r="A131" s="61">
        <v>1124</v>
      </c>
      <c r="B131" s="115" t="s">
        <v>490</v>
      </c>
      <c r="C131" s="268">
        <v>0</v>
      </c>
      <c r="D131" s="268">
        <v>0</v>
      </c>
      <c r="F131"/>
    </row>
    <row r="132" spans="1:6" ht="9.9499999999999993" customHeight="1" x14ac:dyDescent="0.25">
      <c r="A132" s="61">
        <v>1122</v>
      </c>
      <c r="B132" s="115" t="s">
        <v>491</v>
      </c>
      <c r="C132" s="268">
        <v>0</v>
      </c>
      <c r="D132" s="268">
        <v>0</v>
      </c>
      <c r="F132"/>
    </row>
    <row r="133" spans="1:6" ht="9.9499999999999993" customHeight="1" x14ac:dyDescent="0.25">
      <c r="A133" s="61">
        <v>1122</v>
      </c>
      <c r="B133" s="115" t="s">
        <v>492</v>
      </c>
      <c r="C133" s="268">
        <v>0</v>
      </c>
      <c r="D133" s="268">
        <v>0</v>
      </c>
      <c r="F133"/>
    </row>
    <row r="134" spans="1:6" ht="9.9499999999999993" customHeight="1" x14ac:dyDescent="0.25">
      <c r="A134" s="61">
        <v>1122</v>
      </c>
      <c r="B134" s="115" t="s">
        <v>493</v>
      </c>
      <c r="C134" s="268">
        <v>0</v>
      </c>
      <c r="D134" s="268">
        <v>0</v>
      </c>
      <c r="F134"/>
    </row>
    <row r="135" spans="1:6" ht="9.9499999999999993" customHeight="1" x14ac:dyDescent="0.25">
      <c r="A135" s="61"/>
      <c r="B135" s="68" t="s">
        <v>494</v>
      </c>
      <c r="C135" s="272">
        <f>C47+C48-C102</f>
        <v>0</v>
      </c>
      <c r="D135" s="272">
        <f>D47+D48-D102</f>
        <v>0</v>
      </c>
      <c r="F135"/>
    </row>
    <row r="136" spans="1:6" ht="9.9499999999999993" customHeight="1" x14ac:dyDescent="0.25">
      <c r="F136"/>
    </row>
    <row r="137" spans="1:6" ht="9.9499999999999993" customHeight="1" x14ac:dyDescent="0.25">
      <c r="B137" s="40" t="s">
        <v>237</v>
      </c>
      <c r="F137"/>
    </row>
    <row r="138" spans="1:6" ht="9.9499999999999993" customHeight="1" x14ac:dyDescent="0.25">
      <c r="F138"/>
    </row>
    <row r="139" spans="1:6" ht="9.9499999999999993" customHeight="1" x14ac:dyDescent="0.25">
      <c r="F139"/>
    </row>
    <row r="140" spans="1:6" ht="9.9499999999999993" customHeight="1" x14ac:dyDescent="0.25">
      <c r="F140"/>
    </row>
    <row r="141" spans="1:6" ht="9.9499999999999993" customHeight="1" x14ac:dyDescent="0.25">
      <c r="F141"/>
    </row>
    <row r="142" spans="1:6" ht="9.9499999999999993" customHeight="1" x14ac:dyDescent="0.25">
      <c r="F142"/>
    </row>
    <row r="143" spans="1:6" ht="9.9499999999999993" customHeight="1" x14ac:dyDescent="0.25">
      <c r="F143"/>
    </row>
    <row r="144" spans="1:6" ht="9.9499999999999993" customHeight="1" x14ac:dyDescent="0.25">
      <c r="F144"/>
    </row>
    <row r="145" spans="6:7" ht="9.9499999999999993" customHeight="1" x14ac:dyDescent="0.25">
      <c r="F145"/>
    </row>
    <row r="146" spans="6:7" ht="9.9499999999999993" customHeight="1" x14ac:dyDescent="0.25">
      <c r="F146"/>
    </row>
    <row r="147" spans="6:7" ht="15" x14ac:dyDescent="0.25">
      <c r="F147"/>
    </row>
    <row r="148" spans="6:7" ht="15" x14ac:dyDescent="0.25">
      <c r="F148"/>
    </row>
    <row r="149" spans="6:7" ht="15" x14ac:dyDescent="0.25">
      <c r="F149"/>
    </row>
    <row r="150" spans="6:7" ht="15" x14ac:dyDescent="0.25">
      <c r="F150"/>
    </row>
    <row r="151" spans="6:7" ht="15" x14ac:dyDescent="0.25">
      <c r="F151"/>
    </row>
    <row r="152" spans="6:7" ht="15" x14ac:dyDescent="0.25">
      <c r="F152"/>
      <c r="G152" s="69"/>
    </row>
    <row r="153" spans="6:7" ht="15" x14ac:dyDescent="0.25">
      <c r="F153"/>
    </row>
    <row r="154" spans="6:7" ht="15" x14ac:dyDescent="0.25">
      <c r="F154"/>
    </row>
    <row r="155" spans="6:7" ht="15" x14ac:dyDescent="0.25">
      <c r="F155"/>
    </row>
    <row r="156" spans="6:7" ht="15" x14ac:dyDescent="0.25">
      <c r="F156"/>
    </row>
    <row r="157" spans="6:7" ht="15" x14ac:dyDescent="0.25">
      <c r="F157"/>
    </row>
  </sheetData>
  <sheetProtection formatCells="0" formatColumns="0" formatRows="0" insertColumns="0" insertRows="0" insertHyperlinks="0" deleteColumns="0" deleteRows="0" sort="0" autoFilter="0" pivotTables="0"/>
  <mergeCells count="3">
    <mergeCell ref="A1:C1"/>
    <mergeCell ref="A2:C2"/>
    <mergeCell ref="A3:C3"/>
  </mergeCells>
  <dataValidations count="2">
    <dataValidation allowBlank="1" showInputMessage="1" showErrorMessage="1" prompt="Saldo al 31 de diciembre del año anterior que se presenta" sqref="D7 D46"/>
    <dataValidation allowBlank="1" showInputMessage="1" showErrorMessage="1" prompt="Importe final del periodo que corresponde la información financiera trimestral que se presenta." sqref="C7 C46"/>
  </dataValidations>
  <pageMargins left="0.7" right="0.7" top="0.75" bottom="0.75" header="0.3" footer="0.3"/>
  <pageSetup scale="72" fitToHeight="0"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28515625" style="73" customWidth="1"/>
    <col min="2" max="2" width="63.140625" style="73" customWidth="1"/>
    <col min="3" max="3" width="17.7109375" style="73" customWidth="1"/>
    <col min="4" max="16384" width="11.42578125" style="73"/>
  </cols>
  <sheetData>
    <row r="1" spans="1:3" s="309" customFormat="1" ht="18" customHeight="1" x14ac:dyDescent="0.25">
      <c r="A1" s="382" t="s">
        <v>1964</v>
      </c>
      <c r="B1" s="383"/>
      <c r="C1" s="384"/>
    </row>
    <row r="2" spans="1:3" s="309" customFormat="1" ht="18" customHeight="1" x14ac:dyDescent="0.25">
      <c r="A2" s="385" t="s">
        <v>495</v>
      </c>
      <c r="B2" s="386"/>
      <c r="C2" s="387"/>
    </row>
    <row r="3" spans="1:3" s="309" customFormat="1" ht="18" customHeight="1" x14ac:dyDescent="0.25">
      <c r="A3" s="385" t="s">
        <v>1663</v>
      </c>
      <c r="B3" s="386"/>
      <c r="C3" s="387"/>
    </row>
    <row r="4" spans="1:3" s="70" customFormat="1" x14ac:dyDescent="0.2">
      <c r="A4" s="388" t="s">
        <v>496</v>
      </c>
      <c r="B4" s="389"/>
      <c r="C4" s="390"/>
    </row>
    <row r="5" spans="1:3" x14ac:dyDescent="0.2">
      <c r="A5" s="71" t="s">
        <v>497</v>
      </c>
      <c r="B5" s="71"/>
      <c r="C5" s="107">
        <v>48487802.07</v>
      </c>
    </row>
    <row r="6" spans="1:3" x14ac:dyDescent="0.2">
      <c r="B6" s="74"/>
      <c r="C6" s="143"/>
    </row>
    <row r="7" spans="1:3" x14ac:dyDescent="0.2">
      <c r="A7" s="75" t="s">
        <v>498</v>
      </c>
      <c r="B7" s="75"/>
      <c r="C7" s="142">
        <v>0</v>
      </c>
    </row>
    <row r="8" spans="1:3" x14ac:dyDescent="0.2">
      <c r="A8" s="76" t="s">
        <v>499</v>
      </c>
      <c r="B8" s="77" t="s">
        <v>376</v>
      </c>
      <c r="C8" s="141">
        <v>0</v>
      </c>
    </row>
    <row r="9" spans="1:3" x14ac:dyDescent="0.2">
      <c r="A9" s="78" t="s">
        <v>500</v>
      </c>
      <c r="B9" s="79" t="s">
        <v>501</v>
      </c>
      <c r="C9" s="141">
        <v>0</v>
      </c>
    </row>
    <row r="10" spans="1:3" x14ac:dyDescent="0.2">
      <c r="A10" s="78" t="s">
        <v>502</v>
      </c>
      <c r="B10" s="79" t="s">
        <v>367</v>
      </c>
      <c r="C10" s="141">
        <v>0</v>
      </c>
    </row>
    <row r="11" spans="1:3" x14ac:dyDescent="0.2">
      <c r="A11" s="78" t="s">
        <v>503</v>
      </c>
      <c r="B11" s="79" t="s">
        <v>366</v>
      </c>
      <c r="C11" s="141">
        <v>0</v>
      </c>
    </row>
    <row r="12" spans="1:3" x14ac:dyDescent="0.2">
      <c r="A12" s="78" t="s">
        <v>504</v>
      </c>
      <c r="B12" s="79" t="s">
        <v>360</v>
      </c>
      <c r="C12" s="141">
        <v>0</v>
      </c>
    </row>
    <row r="13" spans="1:3" x14ac:dyDescent="0.2">
      <c r="A13" s="80" t="s">
        <v>505</v>
      </c>
      <c r="B13" s="81" t="s">
        <v>506</v>
      </c>
      <c r="C13" s="141">
        <v>0</v>
      </c>
    </row>
    <row r="14" spans="1:3" x14ac:dyDescent="0.2">
      <c r="B14" s="82"/>
      <c r="C14" s="346"/>
    </row>
    <row r="15" spans="1:3" x14ac:dyDescent="0.2">
      <c r="A15" s="75" t="s">
        <v>507</v>
      </c>
      <c r="B15" s="74"/>
      <c r="C15" s="142">
        <v>0</v>
      </c>
    </row>
    <row r="16" spans="1:3" x14ac:dyDescent="0.2">
      <c r="A16" s="83">
        <v>3.1</v>
      </c>
      <c r="B16" s="79" t="s">
        <v>508</v>
      </c>
      <c r="C16" s="141">
        <v>0</v>
      </c>
    </row>
    <row r="17" spans="1:5" x14ac:dyDescent="0.2">
      <c r="A17" s="84">
        <v>3.2</v>
      </c>
      <c r="B17" s="79" t="s">
        <v>509</v>
      </c>
      <c r="C17" s="141">
        <v>0</v>
      </c>
    </row>
    <row r="18" spans="1:5" x14ac:dyDescent="0.2">
      <c r="A18" s="84">
        <v>3.3</v>
      </c>
      <c r="B18" s="81" t="s">
        <v>510</v>
      </c>
      <c r="C18" s="347">
        <v>0</v>
      </c>
    </row>
    <row r="19" spans="1:5" x14ac:dyDescent="0.2">
      <c r="B19" s="85"/>
      <c r="C19" s="348"/>
    </row>
    <row r="20" spans="1:5" x14ac:dyDescent="0.2">
      <c r="A20" s="86" t="s">
        <v>511</v>
      </c>
      <c r="B20" s="86"/>
      <c r="C20" s="107">
        <v>48487802.07</v>
      </c>
    </row>
    <row r="21" spans="1:5" x14ac:dyDescent="0.2">
      <c r="D21" s="106"/>
      <c r="E21" s="106"/>
    </row>
    <row r="22" spans="1:5" ht="15" customHeight="1" x14ac:dyDescent="0.2">
      <c r="A22" s="402" t="s">
        <v>237</v>
      </c>
      <c r="B22" s="402"/>
      <c r="C22" s="402"/>
    </row>
    <row r="23" spans="1:5" x14ac:dyDescent="0.2">
      <c r="A23" s="402"/>
      <c r="B23" s="402"/>
      <c r="C23" s="402"/>
    </row>
  </sheetData>
  <mergeCells count="5">
    <mergeCell ref="A1:C1"/>
    <mergeCell ref="A2:C2"/>
    <mergeCell ref="A3:C3"/>
    <mergeCell ref="A4:C4"/>
    <mergeCell ref="A22:C23"/>
  </mergeCells>
  <pageMargins left="0.7" right="0.7" top="0.75" bottom="0.75" header="0.3" footer="0.3"/>
  <pageSetup fitToHeight="0"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
  <sheetViews>
    <sheetView showGridLines="0" view="pageBreakPreview" zoomScale="98" zoomScaleNormal="100" zoomScaleSheetLayoutView="98" workbookViewId="0">
      <selection sqref="A1:C1"/>
    </sheetView>
  </sheetViews>
  <sheetFormatPr baseColWidth="10" defaultColWidth="11.42578125" defaultRowHeight="11.25" x14ac:dyDescent="0.2"/>
  <cols>
    <col min="1" max="1" width="3.7109375" style="73" customWidth="1"/>
    <col min="2" max="2" width="62.140625" style="73" customWidth="1"/>
    <col min="3" max="3" width="17.7109375" style="73" customWidth="1"/>
    <col min="4" max="5" width="12" style="73" bestFit="1" customWidth="1"/>
    <col min="6" max="16384" width="11.42578125" style="73"/>
  </cols>
  <sheetData>
    <row r="1" spans="1:3" s="310" customFormat="1" ht="18.95" customHeight="1" x14ac:dyDescent="0.25">
      <c r="A1" s="391" t="s">
        <v>1964</v>
      </c>
      <c r="B1" s="392"/>
      <c r="C1" s="393"/>
    </row>
    <row r="2" spans="1:3" s="310" customFormat="1" ht="18.95" customHeight="1" x14ac:dyDescent="0.25">
      <c r="A2" s="394" t="s">
        <v>549</v>
      </c>
      <c r="B2" s="401"/>
      <c r="C2" s="396"/>
    </row>
    <row r="3" spans="1:3" s="310" customFormat="1" ht="18.95" customHeight="1" x14ac:dyDescent="0.25">
      <c r="A3" s="394" t="s">
        <v>1663</v>
      </c>
      <c r="B3" s="401"/>
      <c r="C3" s="396"/>
    </row>
    <row r="4" spans="1:3" x14ac:dyDescent="0.2">
      <c r="A4" s="388" t="s">
        <v>496</v>
      </c>
      <c r="B4" s="389"/>
      <c r="C4" s="390"/>
    </row>
    <row r="5" spans="1:3" x14ac:dyDescent="0.2">
      <c r="A5" s="101" t="s">
        <v>548</v>
      </c>
      <c r="B5" s="71"/>
      <c r="C5" s="291">
        <v>43446471.07</v>
      </c>
    </row>
    <row r="6" spans="1:3" x14ac:dyDescent="0.2">
      <c r="A6" s="90"/>
      <c r="B6" s="74"/>
      <c r="C6" s="281"/>
    </row>
    <row r="7" spans="1:3" x14ac:dyDescent="0.2">
      <c r="A7" s="75" t="s">
        <v>547</v>
      </c>
      <c r="B7" s="100"/>
      <c r="C7" s="282">
        <v>715963.57</v>
      </c>
    </row>
    <row r="8" spans="1:3" x14ac:dyDescent="0.2">
      <c r="A8" s="99">
        <v>2.1</v>
      </c>
      <c r="B8" s="91" t="s">
        <v>345</v>
      </c>
      <c r="C8" s="292">
        <v>0</v>
      </c>
    </row>
    <row r="9" spans="1:3" x14ac:dyDescent="0.2">
      <c r="A9" s="99">
        <v>2.2000000000000002</v>
      </c>
      <c r="B9" s="91" t="s">
        <v>348</v>
      </c>
      <c r="C9" s="292">
        <v>0</v>
      </c>
    </row>
    <row r="10" spans="1:3" x14ac:dyDescent="0.2">
      <c r="A10" s="92">
        <v>2.2999999999999998</v>
      </c>
      <c r="B10" s="93" t="s">
        <v>163</v>
      </c>
      <c r="C10" s="292">
        <v>492548.44</v>
      </c>
    </row>
    <row r="11" spans="1:3" x14ac:dyDescent="0.2">
      <c r="A11" s="92">
        <v>2.4</v>
      </c>
      <c r="B11" s="93" t="s">
        <v>164</v>
      </c>
      <c r="C11" s="292">
        <v>10656</v>
      </c>
    </row>
    <row r="12" spans="1:3" x14ac:dyDescent="0.2">
      <c r="A12" s="92">
        <v>2.5</v>
      </c>
      <c r="B12" s="93" t="s">
        <v>165</v>
      </c>
      <c r="C12" s="292">
        <v>0</v>
      </c>
    </row>
    <row r="13" spans="1:3" x14ac:dyDescent="0.2">
      <c r="A13" s="92">
        <v>2.6</v>
      </c>
      <c r="B13" s="93" t="s">
        <v>166</v>
      </c>
      <c r="C13" s="292">
        <v>0</v>
      </c>
    </row>
    <row r="14" spans="1:3" x14ac:dyDescent="0.2">
      <c r="A14" s="92">
        <v>2.7</v>
      </c>
      <c r="B14" s="93" t="s">
        <v>167</v>
      </c>
      <c r="C14" s="292">
        <v>0</v>
      </c>
    </row>
    <row r="15" spans="1:3" x14ac:dyDescent="0.2">
      <c r="A15" s="92">
        <v>2.8</v>
      </c>
      <c r="B15" s="93" t="s">
        <v>168</v>
      </c>
      <c r="C15" s="292">
        <v>21150.01</v>
      </c>
    </row>
    <row r="16" spans="1:3" x14ac:dyDescent="0.2">
      <c r="A16" s="92">
        <v>2.9</v>
      </c>
      <c r="B16" s="93" t="s">
        <v>170</v>
      </c>
      <c r="C16" s="292">
        <v>0</v>
      </c>
    </row>
    <row r="17" spans="1:3" x14ac:dyDescent="0.2">
      <c r="A17" s="92" t="s">
        <v>546</v>
      </c>
      <c r="B17" s="93" t="s">
        <v>545</v>
      </c>
      <c r="C17" s="292">
        <v>0</v>
      </c>
    </row>
    <row r="18" spans="1:3" x14ac:dyDescent="0.2">
      <c r="A18" s="92" t="s">
        <v>544</v>
      </c>
      <c r="B18" s="93" t="s">
        <v>174</v>
      </c>
      <c r="C18" s="292">
        <v>191609.12</v>
      </c>
    </row>
    <row r="19" spans="1:3" x14ac:dyDescent="0.2">
      <c r="A19" s="92" t="s">
        <v>543</v>
      </c>
      <c r="B19" s="93" t="s">
        <v>542</v>
      </c>
      <c r="C19" s="292">
        <v>0</v>
      </c>
    </row>
    <row r="20" spans="1:3" x14ac:dyDescent="0.2">
      <c r="A20" s="92" t="s">
        <v>541</v>
      </c>
      <c r="B20" s="93" t="s">
        <v>540</v>
      </c>
      <c r="C20" s="292">
        <v>0</v>
      </c>
    </row>
    <row r="21" spans="1:3" x14ac:dyDescent="0.2">
      <c r="A21" s="92" t="s">
        <v>539</v>
      </c>
      <c r="B21" s="93" t="s">
        <v>538</v>
      </c>
      <c r="C21" s="292">
        <v>0</v>
      </c>
    </row>
    <row r="22" spans="1:3" x14ac:dyDescent="0.2">
      <c r="A22" s="92" t="s">
        <v>537</v>
      </c>
      <c r="B22" s="93" t="s">
        <v>536</v>
      </c>
      <c r="C22" s="292">
        <v>0</v>
      </c>
    </row>
    <row r="23" spans="1:3" x14ac:dyDescent="0.2">
      <c r="A23" s="92" t="s">
        <v>535</v>
      </c>
      <c r="B23" s="93" t="s">
        <v>534</v>
      </c>
      <c r="C23" s="292">
        <v>0</v>
      </c>
    </row>
    <row r="24" spans="1:3" x14ac:dyDescent="0.2">
      <c r="A24" s="92" t="s">
        <v>533</v>
      </c>
      <c r="B24" s="93" t="s">
        <v>532</v>
      </c>
      <c r="C24" s="292">
        <v>0</v>
      </c>
    </row>
    <row r="25" spans="1:3" x14ac:dyDescent="0.2">
      <c r="A25" s="92" t="s">
        <v>531</v>
      </c>
      <c r="B25" s="93" t="s">
        <v>530</v>
      </c>
      <c r="C25" s="292">
        <v>0</v>
      </c>
    </row>
    <row r="26" spans="1:3" x14ac:dyDescent="0.2">
      <c r="A26" s="92" t="s">
        <v>529</v>
      </c>
      <c r="B26" s="93" t="s">
        <v>528</v>
      </c>
      <c r="C26" s="292">
        <v>0</v>
      </c>
    </row>
    <row r="27" spans="1:3" x14ac:dyDescent="0.2">
      <c r="A27" s="92" t="s">
        <v>527</v>
      </c>
      <c r="B27" s="93" t="s">
        <v>526</v>
      </c>
      <c r="C27" s="292">
        <v>0</v>
      </c>
    </row>
    <row r="28" spans="1:3" x14ac:dyDescent="0.2">
      <c r="A28" s="92" t="s">
        <v>525</v>
      </c>
      <c r="B28" s="91" t="s">
        <v>524</v>
      </c>
      <c r="C28" s="292">
        <v>0</v>
      </c>
    </row>
    <row r="29" spans="1:3" x14ac:dyDescent="0.2">
      <c r="A29" s="98"/>
      <c r="B29" s="97"/>
      <c r="C29" s="293"/>
    </row>
    <row r="30" spans="1:3" x14ac:dyDescent="0.2">
      <c r="A30" s="95" t="s">
        <v>523</v>
      </c>
      <c r="B30" s="94"/>
      <c r="C30" s="294">
        <v>2089257.38</v>
      </c>
    </row>
    <row r="31" spans="1:3" x14ac:dyDescent="0.2">
      <c r="A31" s="92" t="s">
        <v>522</v>
      </c>
      <c r="B31" s="93" t="s">
        <v>270</v>
      </c>
      <c r="C31" s="292">
        <v>2089257.38</v>
      </c>
    </row>
    <row r="32" spans="1:3" x14ac:dyDescent="0.2">
      <c r="A32" s="92" t="s">
        <v>521</v>
      </c>
      <c r="B32" s="93" t="s">
        <v>261</v>
      </c>
      <c r="C32" s="292">
        <v>0</v>
      </c>
    </row>
    <row r="33" spans="1:5" x14ac:dyDescent="0.2">
      <c r="A33" s="92" t="s">
        <v>520</v>
      </c>
      <c r="B33" s="93" t="s">
        <v>258</v>
      </c>
      <c r="C33" s="292">
        <v>0</v>
      </c>
    </row>
    <row r="34" spans="1:5" x14ac:dyDescent="0.2">
      <c r="A34" s="92" t="s">
        <v>519</v>
      </c>
      <c r="B34" s="93" t="s">
        <v>518</v>
      </c>
      <c r="C34" s="292">
        <v>0</v>
      </c>
    </row>
    <row r="35" spans="1:5" x14ac:dyDescent="0.2">
      <c r="A35" s="92" t="s">
        <v>517</v>
      </c>
      <c r="B35" s="93" t="s">
        <v>516</v>
      </c>
      <c r="C35" s="292">
        <v>0</v>
      </c>
    </row>
    <row r="36" spans="1:5" x14ac:dyDescent="0.2">
      <c r="A36" s="92" t="s">
        <v>515</v>
      </c>
      <c r="B36" s="93" t="s">
        <v>250</v>
      </c>
      <c r="C36" s="292">
        <v>0</v>
      </c>
    </row>
    <row r="37" spans="1:5" x14ac:dyDescent="0.2">
      <c r="A37" s="92" t="s">
        <v>514</v>
      </c>
      <c r="B37" s="91" t="s">
        <v>513</v>
      </c>
      <c r="C37" s="295">
        <v>0</v>
      </c>
    </row>
    <row r="38" spans="1:5" x14ac:dyDescent="0.2">
      <c r="A38" s="90"/>
      <c r="B38" s="89"/>
      <c r="C38" s="296"/>
    </row>
    <row r="39" spans="1:5" x14ac:dyDescent="0.2">
      <c r="A39" s="87" t="s">
        <v>512</v>
      </c>
      <c r="B39" s="71"/>
      <c r="C39" s="72">
        <f>C5-C7+C30</f>
        <v>44819764.880000003</v>
      </c>
      <c r="D39" s="345"/>
      <c r="E39" s="345"/>
    </row>
    <row r="40" spans="1:5" x14ac:dyDescent="0.2">
      <c r="C40" s="106"/>
      <c r="D40" s="345"/>
      <c r="E40" s="345"/>
    </row>
    <row r="41" spans="1:5" ht="15" customHeight="1" x14ac:dyDescent="0.2">
      <c r="A41" s="402" t="s">
        <v>237</v>
      </c>
      <c r="B41" s="402"/>
      <c r="C41" s="402"/>
      <c r="D41" s="345"/>
      <c r="E41" s="345"/>
    </row>
    <row r="42" spans="1:5" x14ac:dyDescent="0.2">
      <c r="A42" s="402"/>
      <c r="B42" s="402"/>
      <c r="C42" s="402"/>
    </row>
  </sheetData>
  <mergeCells count="5">
    <mergeCell ref="A1:C1"/>
    <mergeCell ref="A2:C2"/>
    <mergeCell ref="A3:C3"/>
    <mergeCell ref="A4:C4"/>
    <mergeCell ref="A41:C42"/>
  </mergeCells>
  <pageMargins left="0.7" right="0.7" top="0.75" bottom="0.75" header="0.3" footer="0.3"/>
  <pageSetup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showGridLines="0" view="pageBreakPreview" zoomScaleNormal="100" zoomScaleSheetLayoutView="100" workbookViewId="0">
      <selection sqref="A1:F1"/>
    </sheetView>
  </sheetViews>
  <sheetFormatPr baseColWidth="10" defaultColWidth="9.140625" defaultRowHeight="11.25" x14ac:dyDescent="0.2"/>
  <cols>
    <col min="1" max="1" width="12.7109375" style="307" customWidth="1"/>
    <col min="2" max="2" width="72.140625" style="307" customWidth="1"/>
    <col min="3" max="7" width="15.7109375" style="307" customWidth="1"/>
    <col min="8" max="8" width="11.7109375" style="307" customWidth="1"/>
    <col min="9" max="9" width="13.42578125" style="307" customWidth="1"/>
    <col min="10" max="10" width="13.140625" style="307" customWidth="1"/>
    <col min="11" max="11" width="12" style="307" bestFit="1" customWidth="1"/>
    <col min="12" max="12" width="9.28515625" style="307" bestFit="1" customWidth="1"/>
    <col min="13" max="14" width="9.140625" style="307"/>
    <col min="15" max="17" width="12" style="307" bestFit="1" customWidth="1"/>
    <col min="18" max="16384" width="9.140625" style="307"/>
  </cols>
  <sheetData>
    <row r="1" spans="1:10" ht="18.95" customHeight="1" x14ac:dyDescent="0.2">
      <c r="A1" s="381" t="s">
        <v>1964</v>
      </c>
      <c r="B1" s="400"/>
      <c r="C1" s="400"/>
      <c r="D1" s="400"/>
      <c r="E1" s="400"/>
      <c r="F1" s="400"/>
      <c r="G1" s="56" t="s">
        <v>95</v>
      </c>
      <c r="H1" s="57">
        <v>2022</v>
      </c>
    </row>
    <row r="2" spans="1:10" ht="18.95" customHeight="1" x14ac:dyDescent="0.2">
      <c r="A2" s="381" t="s">
        <v>598</v>
      </c>
      <c r="B2" s="400"/>
      <c r="C2" s="400"/>
      <c r="D2" s="400"/>
      <c r="E2" s="400"/>
      <c r="F2" s="400"/>
      <c r="G2" s="56" t="s">
        <v>97</v>
      </c>
      <c r="H2" s="57" t="s">
        <v>599</v>
      </c>
    </row>
    <row r="3" spans="1:10" ht="18.95" customHeight="1" x14ac:dyDescent="0.2">
      <c r="A3" s="381" t="s">
        <v>1663</v>
      </c>
      <c r="B3" s="400"/>
      <c r="C3" s="400"/>
      <c r="D3" s="400"/>
      <c r="E3" s="400"/>
      <c r="F3" s="400"/>
      <c r="G3" s="56" t="s">
        <v>98</v>
      </c>
      <c r="H3" s="57">
        <v>4</v>
      </c>
    </row>
    <row r="4" spans="1:10" x14ac:dyDescent="0.2">
      <c r="A4" s="58" t="s">
        <v>99</v>
      </c>
      <c r="B4" s="59"/>
      <c r="C4" s="59"/>
      <c r="D4" s="59"/>
      <c r="E4" s="59"/>
      <c r="F4" s="59"/>
      <c r="G4" s="59"/>
      <c r="H4" s="59"/>
    </row>
    <row r="7" spans="1:10" ht="24.95" customHeight="1" x14ac:dyDescent="0.2">
      <c r="A7" s="104" t="s">
        <v>101</v>
      </c>
      <c r="B7" s="104" t="s">
        <v>597</v>
      </c>
      <c r="C7" s="103" t="s">
        <v>596</v>
      </c>
      <c r="D7" s="103" t="s">
        <v>595</v>
      </c>
      <c r="E7" s="103" t="s">
        <v>594</v>
      </c>
      <c r="F7" s="103" t="s">
        <v>593</v>
      </c>
      <c r="G7" s="103" t="s">
        <v>588</v>
      </c>
      <c r="H7" s="103" t="s">
        <v>592</v>
      </c>
      <c r="I7" s="103" t="s">
        <v>591</v>
      </c>
      <c r="J7" s="103" t="s">
        <v>590</v>
      </c>
    </row>
    <row r="8" spans="1:10" s="66" customFormat="1" x14ac:dyDescent="0.2">
      <c r="A8" s="64">
        <v>7000</v>
      </c>
      <c r="B8" s="66" t="s">
        <v>589</v>
      </c>
      <c r="C8" s="272"/>
      <c r="D8" s="272"/>
      <c r="E8" s="272"/>
      <c r="F8" s="272"/>
    </row>
    <row r="9" spans="1:10" x14ac:dyDescent="0.2">
      <c r="A9" s="307">
        <v>7110</v>
      </c>
      <c r="B9" s="307" t="s">
        <v>588</v>
      </c>
      <c r="C9" s="268">
        <v>0</v>
      </c>
      <c r="D9" s="268">
        <v>0</v>
      </c>
      <c r="E9" s="268">
        <v>0</v>
      </c>
      <c r="F9" s="268">
        <v>0</v>
      </c>
    </row>
    <row r="10" spans="1:10" x14ac:dyDescent="0.2">
      <c r="A10" s="307">
        <v>7120</v>
      </c>
      <c r="B10" s="307" t="s">
        <v>587</v>
      </c>
      <c r="C10" s="268">
        <v>0</v>
      </c>
      <c r="D10" s="268">
        <v>0</v>
      </c>
      <c r="E10" s="268">
        <v>0</v>
      </c>
      <c r="F10" s="268">
        <v>0</v>
      </c>
    </row>
    <row r="11" spans="1:10" x14ac:dyDescent="0.2">
      <c r="A11" s="307">
        <v>7130</v>
      </c>
      <c r="B11" s="307" t="s">
        <v>586</v>
      </c>
      <c r="C11" s="268">
        <v>0</v>
      </c>
      <c r="D11" s="268">
        <v>0</v>
      </c>
      <c r="E11" s="268">
        <v>0</v>
      </c>
      <c r="F11" s="268">
        <v>0</v>
      </c>
    </row>
    <row r="12" spans="1:10" x14ac:dyDescent="0.2">
      <c r="A12" s="307">
        <v>7140</v>
      </c>
      <c r="B12" s="307" t="s">
        <v>585</v>
      </c>
      <c r="C12" s="268">
        <v>0</v>
      </c>
      <c r="D12" s="268">
        <v>0</v>
      </c>
      <c r="E12" s="268">
        <v>0</v>
      </c>
      <c r="F12" s="268">
        <v>0</v>
      </c>
    </row>
    <row r="13" spans="1:10" x14ac:dyDescent="0.2">
      <c r="A13" s="307">
        <v>7150</v>
      </c>
      <c r="B13" s="307" t="s">
        <v>584</v>
      </c>
      <c r="C13" s="268">
        <v>0</v>
      </c>
      <c r="D13" s="268">
        <v>0</v>
      </c>
      <c r="E13" s="268">
        <v>0</v>
      </c>
      <c r="F13" s="268">
        <v>0</v>
      </c>
    </row>
    <row r="14" spans="1:10" x14ac:dyDescent="0.2">
      <c r="A14" s="307">
        <v>7160</v>
      </c>
      <c r="B14" s="307" t="s">
        <v>583</v>
      </c>
      <c r="C14" s="268">
        <v>0</v>
      </c>
      <c r="D14" s="268">
        <v>0</v>
      </c>
      <c r="E14" s="268">
        <v>0</v>
      </c>
      <c r="F14" s="268">
        <v>0</v>
      </c>
    </row>
    <row r="15" spans="1:10" x14ac:dyDescent="0.2">
      <c r="A15" s="307">
        <v>7210</v>
      </c>
      <c r="B15" s="307" t="s">
        <v>582</v>
      </c>
      <c r="C15" s="268">
        <v>0</v>
      </c>
      <c r="D15" s="268">
        <v>0</v>
      </c>
      <c r="E15" s="268">
        <v>0</v>
      </c>
      <c r="F15" s="268">
        <v>0</v>
      </c>
    </row>
    <row r="16" spans="1:10" x14ac:dyDescent="0.2">
      <c r="A16" s="307">
        <v>7220</v>
      </c>
      <c r="B16" s="307" t="s">
        <v>581</v>
      </c>
      <c r="C16" s="268">
        <v>0</v>
      </c>
      <c r="D16" s="268">
        <v>0</v>
      </c>
      <c r="E16" s="268">
        <v>0</v>
      </c>
      <c r="F16" s="268">
        <v>0</v>
      </c>
    </row>
    <row r="17" spans="1:6" x14ac:dyDescent="0.2">
      <c r="A17" s="307">
        <v>7230</v>
      </c>
      <c r="B17" s="307" t="s">
        <v>580</v>
      </c>
      <c r="C17" s="268">
        <v>0</v>
      </c>
      <c r="D17" s="268">
        <v>0</v>
      </c>
      <c r="E17" s="268">
        <v>0</v>
      </c>
      <c r="F17" s="268">
        <v>0</v>
      </c>
    </row>
    <row r="18" spans="1:6" x14ac:dyDescent="0.2">
      <c r="A18" s="307">
        <v>7240</v>
      </c>
      <c r="B18" s="307" t="s">
        <v>579</v>
      </c>
      <c r="C18" s="268">
        <v>0</v>
      </c>
      <c r="D18" s="268">
        <v>0</v>
      </c>
      <c r="E18" s="268">
        <v>0</v>
      </c>
      <c r="F18" s="268">
        <v>0</v>
      </c>
    </row>
    <row r="19" spans="1:6" x14ac:dyDescent="0.2">
      <c r="A19" s="307">
        <v>7250</v>
      </c>
      <c r="B19" s="307" t="s">
        <v>578</v>
      </c>
      <c r="C19" s="268">
        <v>0</v>
      </c>
      <c r="D19" s="268">
        <v>0</v>
      </c>
      <c r="E19" s="268">
        <v>0</v>
      </c>
      <c r="F19" s="268">
        <v>0</v>
      </c>
    </row>
    <row r="20" spans="1:6" x14ac:dyDescent="0.2">
      <c r="A20" s="307">
        <v>7260</v>
      </c>
      <c r="B20" s="307" t="s">
        <v>577</v>
      </c>
      <c r="C20" s="268">
        <v>0</v>
      </c>
      <c r="D20" s="268">
        <v>0</v>
      </c>
      <c r="E20" s="268">
        <v>0</v>
      </c>
      <c r="F20" s="268">
        <v>0</v>
      </c>
    </row>
    <row r="21" spans="1:6" x14ac:dyDescent="0.2">
      <c r="A21" s="307">
        <v>7310</v>
      </c>
      <c r="B21" s="307" t="s">
        <v>576</v>
      </c>
      <c r="C21" s="268">
        <v>0</v>
      </c>
      <c r="D21" s="268">
        <v>0</v>
      </c>
      <c r="E21" s="268">
        <v>0</v>
      </c>
      <c r="F21" s="268">
        <v>0</v>
      </c>
    </row>
    <row r="22" spans="1:6" x14ac:dyDescent="0.2">
      <c r="A22" s="307">
        <v>7320</v>
      </c>
      <c r="B22" s="307" t="s">
        <v>575</v>
      </c>
      <c r="C22" s="268">
        <v>0</v>
      </c>
      <c r="D22" s="268">
        <v>0</v>
      </c>
      <c r="E22" s="268">
        <v>0</v>
      </c>
      <c r="F22" s="268">
        <v>0</v>
      </c>
    </row>
    <row r="23" spans="1:6" x14ac:dyDescent="0.2">
      <c r="A23" s="307">
        <v>7330</v>
      </c>
      <c r="B23" s="307" t="s">
        <v>574</v>
      </c>
      <c r="C23" s="268">
        <v>0</v>
      </c>
      <c r="D23" s="268">
        <v>0</v>
      </c>
      <c r="E23" s="268">
        <v>0</v>
      </c>
      <c r="F23" s="268">
        <v>0</v>
      </c>
    </row>
    <row r="24" spans="1:6" x14ac:dyDescent="0.2">
      <c r="A24" s="307">
        <v>7340</v>
      </c>
      <c r="B24" s="307" t="s">
        <v>573</v>
      </c>
      <c r="C24" s="268">
        <v>0</v>
      </c>
      <c r="D24" s="268">
        <v>0</v>
      </c>
      <c r="E24" s="268">
        <v>0</v>
      </c>
      <c r="F24" s="268">
        <v>0</v>
      </c>
    </row>
    <row r="25" spans="1:6" x14ac:dyDescent="0.2">
      <c r="A25" s="307">
        <v>7350</v>
      </c>
      <c r="B25" s="307" t="s">
        <v>572</v>
      </c>
      <c r="C25" s="268">
        <v>0</v>
      </c>
      <c r="D25" s="268">
        <v>0</v>
      </c>
      <c r="E25" s="268">
        <v>0</v>
      </c>
      <c r="F25" s="268">
        <v>0</v>
      </c>
    </row>
    <row r="26" spans="1:6" x14ac:dyDescent="0.2">
      <c r="A26" s="307">
        <v>7360</v>
      </c>
      <c r="B26" s="307" t="s">
        <v>571</v>
      </c>
      <c r="C26" s="268">
        <v>0</v>
      </c>
      <c r="D26" s="268">
        <v>0</v>
      </c>
      <c r="E26" s="268">
        <v>0</v>
      </c>
      <c r="F26" s="268">
        <v>0</v>
      </c>
    </row>
    <row r="27" spans="1:6" x14ac:dyDescent="0.2">
      <c r="A27" s="307">
        <v>7410</v>
      </c>
      <c r="B27" s="307" t="s">
        <v>1241</v>
      </c>
      <c r="C27" s="268">
        <v>0</v>
      </c>
      <c r="D27" s="268">
        <v>0</v>
      </c>
      <c r="E27" s="268">
        <v>0</v>
      </c>
      <c r="F27" s="268">
        <v>0</v>
      </c>
    </row>
    <row r="28" spans="1:6" x14ac:dyDescent="0.2">
      <c r="A28" s="307">
        <v>7420</v>
      </c>
      <c r="B28" s="307" t="s">
        <v>569</v>
      </c>
      <c r="C28" s="268">
        <v>0</v>
      </c>
      <c r="D28" s="268">
        <v>0</v>
      </c>
      <c r="E28" s="268">
        <v>0</v>
      </c>
      <c r="F28" s="268">
        <v>0</v>
      </c>
    </row>
    <row r="29" spans="1:6" x14ac:dyDescent="0.2">
      <c r="A29" s="307">
        <v>7510</v>
      </c>
      <c r="B29" s="307" t="s">
        <v>568</v>
      </c>
      <c r="C29" s="268">
        <v>0</v>
      </c>
      <c r="D29" s="268">
        <v>0</v>
      </c>
      <c r="E29" s="268">
        <v>0</v>
      </c>
      <c r="F29" s="268">
        <v>0</v>
      </c>
    </row>
    <row r="30" spans="1:6" x14ac:dyDescent="0.2">
      <c r="A30" s="307">
        <v>7520</v>
      </c>
      <c r="B30" s="307" t="s">
        <v>567</v>
      </c>
      <c r="C30" s="268">
        <v>0</v>
      </c>
      <c r="D30" s="268">
        <v>0</v>
      </c>
      <c r="E30" s="268">
        <v>0</v>
      </c>
      <c r="F30" s="268">
        <v>0</v>
      </c>
    </row>
    <row r="31" spans="1:6" x14ac:dyDescent="0.2">
      <c r="A31" s="307">
        <v>7610</v>
      </c>
      <c r="B31" s="307" t="s">
        <v>566</v>
      </c>
      <c r="C31" s="268">
        <v>0</v>
      </c>
      <c r="D31" s="268">
        <v>0</v>
      </c>
      <c r="E31" s="268">
        <v>0</v>
      </c>
      <c r="F31" s="268">
        <v>0</v>
      </c>
    </row>
    <row r="32" spans="1:6" x14ac:dyDescent="0.2">
      <c r="A32" s="307">
        <v>7620</v>
      </c>
      <c r="B32" s="307" t="s">
        <v>565</v>
      </c>
      <c r="C32" s="268">
        <v>0</v>
      </c>
      <c r="D32" s="268">
        <v>0</v>
      </c>
      <c r="E32" s="268">
        <v>0</v>
      </c>
      <c r="F32" s="268">
        <v>0</v>
      </c>
    </row>
    <row r="33" spans="1:17" x14ac:dyDescent="0.2">
      <c r="A33" s="307">
        <v>7630</v>
      </c>
      <c r="B33" s="307" t="s">
        <v>564</v>
      </c>
      <c r="C33" s="268">
        <v>0</v>
      </c>
      <c r="D33" s="268">
        <v>0</v>
      </c>
      <c r="E33" s="268">
        <v>0</v>
      </c>
      <c r="F33" s="268">
        <v>0</v>
      </c>
    </row>
    <row r="34" spans="1:17" x14ac:dyDescent="0.2">
      <c r="A34" s="307">
        <v>7640</v>
      </c>
      <c r="B34" s="307" t="s">
        <v>563</v>
      </c>
      <c r="C34" s="268">
        <v>0</v>
      </c>
      <c r="D34" s="268">
        <v>0</v>
      </c>
      <c r="E34" s="268">
        <v>0</v>
      </c>
      <c r="F34" s="268">
        <v>0</v>
      </c>
    </row>
    <row r="35" spans="1:17" s="66" customFormat="1" x14ac:dyDescent="0.2">
      <c r="A35" s="64">
        <v>8000</v>
      </c>
      <c r="B35" s="66" t="s">
        <v>562</v>
      </c>
      <c r="C35" s="272"/>
      <c r="D35" s="272"/>
      <c r="E35" s="272"/>
      <c r="F35" s="272"/>
    </row>
    <row r="36" spans="1:17" x14ac:dyDescent="0.2">
      <c r="A36" s="307">
        <v>8110</v>
      </c>
      <c r="B36" s="307" t="s">
        <v>561</v>
      </c>
      <c r="C36" s="268">
        <v>0</v>
      </c>
      <c r="D36" s="268">
        <v>47283526.799999997</v>
      </c>
      <c r="E36" s="268">
        <v>47283526.799999997</v>
      </c>
      <c r="F36" s="268">
        <v>0</v>
      </c>
      <c r="H36" s="114"/>
      <c r="I36" s="114"/>
      <c r="J36" s="114"/>
      <c r="K36" s="114"/>
      <c r="L36" s="114"/>
    </row>
    <row r="37" spans="1:17" x14ac:dyDescent="0.2">
      <c r="A37" s="307">
        <v>8120</v>
      </c>
      <c r="B37" s="307" t="s">
        <v>560</v>
      </c>
      <c r="C37" s="268">
        <v>0</v>
      </c>
      <c r="D37" s="268">
        <v>48237306.619999997</v>
      </c>
      <c r="E37" s="268">
        <v>48237306.619999997</v>
      </c>
      <c r="F37" s="268">
        <v>0</v>
      </c>
      <c r="H37" s="114"/>
      <c r="I37" s="114"/>
      <c r="J37" s="114"/>
      <c r="K37" s="114"/>
      <c r="L37" s="114"/>
      <c r="N37" s="122"/>
      <c r="O37" s="122"/>
      <c r="P37" s="122"/>
      <c r="Q37" s="122"/>
    </row>
    <row r="38" spans="1:17" x14ac:dyDescent="0.2">
      <c r="A38" s="307">
        <v>8130</v>
      </c>
      <c r="B38" s="307" t="s">
        <v>559</v>
      </c>
      <c r="C38" s="268">
        <v>0</v>
      </c>
      <c r="D38" s="268">
        <v>953779.82</v>
      </c>
      <c r="E38" s="268">
        <v>953779.82</v>
      </c>
      <c r="F38" s="268">
        <v>0</v>
      </c>
      <c r="H38" s="114"/>
      <c r="I38" s="114"/>
      <c r="J38" s="114"/>
      <c r="K38" s="114"/>
      <c r="L38" s="114"/>
      <c r="N38" s="122"/>
      <c r="O38" s="122"/>
      <c r="P38" s="122"/>
      <c r="Q38" s="122"/>
    </row>
    <row r="39" spans="1:17" x14ac:dyDescent="0.2">
      <c r="A39" s="307">
        <v>8140</v>
      </c>
      <c r="B39" s="307" t="s">
        <v>558</v>
      </c>
      <c r="C39" s="268">
        <v>0</v>
      </c>
      <c r="D39" s="268">
        <v>48487802.07</v>
      </c>
      <c r="E39" s="268">
        <v>48487802.07</v>
      </c>
      <c r="F39" s="268">
        <v>0</v>
      </c>
      <c r="G39" s="307" t="s">
        <v>619</v>
      </c>
      <c r="H39" s="114"/>
      <c r="I39" s="114"/>
      <c r="J39" s="114"/>
      <c r="K39" s="114"/>
      <c r="L39" s="114"/>
      <c r="N39" s="122"/>
      <c r="O39" s="122"/>
      <c r="P39" s="122"/>
      <c r="Q39" s="122"/>
    </row>
    <row r="40" spans="1:17" x14ac:dyDescent="0.2">
      <c r="A40" s="307">
        <v>8150</v>
      </c>
      <c r="B40" s="307" t="s">
        <v>557</v>
      </c>
      <c r="C40" s="268">
        <v>0</v>
      </c>
      <c r="D40" s="268">
        <v>48487802.07</v>
      </c>
      <c r="E40" s="268">
        <v>48487802.07</v>
      </c>
      <c r="F40" s="268">
        <v>0</v>
      </c>
      <c r="H40" s="114"/>
      <c r="I40" s="114"/>
      <c r="J40" s="114"/>
      <c r="K40" s="114"/>
      <c r="L40" s="114"/>
      <c r="N40" s="122"/>
      <c r="O40" s="122"/>
      <c r="P40" s="122"/>
      <c r="Q40" s="122"/>
    </row>
    <row r="41" spans="1:17" x14ac:dyDescent="0.2">
      <c r="A41" s="307">
        <v>8210</v>
      </c>
      <c r="B41" s="307" t="s">
        <v>556</v>
      </c>
      <c r="C41" s="268">
        <v>0</v>
      </c>
      <c r="D41" s="268">
        <v>47283526.799999997</v>
      </c>
      <c r="E41" s="268">
        <v>47283526.799999997</v>
      </c>
      <c r="F41" s="268">
        <v>0</v>
      </c>
      <c r="G41" s="307" t="s">
        <v>619</v>
      </c>
      <c r="N41" s="122"/>
      <c r="O41" s="122"/>
      <c r="P41" s="122"/>
      <c r="Q41" s="122"/>
    </row>
    <row r="42" spans="1:17" x14ac:dyDescent="0.2">
      <c r="A42" s="307">
        <v>8220</v>
      </c>
      <c r="B42" s="307" t="s">
        <v>555</v>
      </c>
      <c r="C42" s="268">
        <v>0</v>
      </c>
      <c r="D42" s="268">
        <v>48237306.619999997</v>
      </c>
      <c r="E42" s="268">
        <v>48237306.619999997</v>
      </c>
      <c r="F42" s="268">
        <v>0</v>
      </c>
      <c r="H42" s="114"/>
      <c r="I42" s="114"/>
      <c r="J42" s="114"/>
      <c r="K42" s="114"/>
      <c r="L42" s="114"/>
    </row>
    <row r="43" spans="1:17" x14ac:dyDescent="0.2">
      <c r="A43" s="307">
        <v>8230</v>
      </c>
      <c r="B43" s="307" t="s">
        <v>554</v>
      </c>
      <c r="C43" s="268">
        <v>0</v>
      </c>
      <c r="D43" s="268">
        <v>953779.82</v>
      </c>
      <c r="E43" s="268">
        <v>953779.82</v>
      </c>
      <c r="F43" s="268">
        <v>0</v>
      </c>
    </row>
    <row r="44" spans="1:17" x14ac:dyDescent="0.2">
      <c r="A44" s="307">
        <v>8240</v>
      </c>
      <c r="B44" s="307" t="s">
        <v>553</v>
      </c>
      <c r="C44" s="268">
        <v>0</v>
      </c>
      <c r="D44" s="268">
        <v>43446471.07</v>
      </c>
      <c r="E44" s="268">
        <v>43446471.07</v>
      </c>
      <c r="F44" s="268">
        <v>0</v>
      </c>
      <c r="H44" s="114"/>
      <c r="I44" s="114"/>
      <c r="J44" s="114"/>
      <c r="K44" s="114"/>
      <c r="L44" s="114"/>
    </row>
    <row r="45" spans="1:17" x14ac:dyDescent="0.2">
      <c r="A45" s="307">
        <v>8250</v>
      </c>
      <c r="B45" s="307" t="s">
        <v>552</v>
      </c>
      <c r="C45" s="268">
        <v>0</v>
      </c>
      <c r="D45" s="268">
        <v>43446471.07</v>
      </c>
      <c r="E45" s="268">
        <v>43446471.07</v>
      </c>
      <c r="F45" s="268">
        <v>0</v>
      </c>
    </row>
    <row r="46" spans="1:17" x14ac:dyDescent="0.2">
      <c r="A46" s="307">
        <v>8260</v>
      </c>
      <c r="B46" s="307" t="s">
        <v>551</v>
      </c>
      <c r="C46" s="268">
        <v>0</v>
      </c>
      <c r="D46" s="268">
        <v>43446471.07</v>
      </c>
      <c r="E46" s="268">
        <v>43446471.07</v>
      </c>
      <c r="F46" s="268">
        <v>0</v>
      </c>
      <c r="H46" s="114"/>
      <c r="I46" s="114"/>
      <c r="J46" s="114"/>
      <c r="K46" s="114"/>
      <c r="L46" s="114"/>
    </row>
    <row r="47" spans="1:17" x14ac:dyDescent="0.2">
      <c r="A47" s="307">
        <v>8270</v>
      </c>
      <c r="B47" s="307" t="s">
        <v>550</v>
      </c>
      <c r="C47" s="268">
        <v>0</v>
      </c>
      <c r="D47" s="268">
        <v>42855391.899999999</v>
      </c>
      <c r="E47" s="268">
        <v>42855391.899999999</v>
      </c>
      <c r="F47" s="268">
        <v>0</v>
      </c>
    </row>
    <row r="48" spans="1:17" x14ac:dyDescent="0.2">
      <c r="A48" s="102"/>
    </row>
    <row r="49" spans="1:2" x14ac:dyDescent="0.2">
      <c r="A49" s="102"/>
      <c r="B49" s="40" t="s">
        <v>237</v>
      </c>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pageSetup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C22"/>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28515625" style="73" customWidth="1"/>
    <col min="2" max="2" width="63.42578125" style="73" customWidth="1"/>
    <col min="3" max="3" width="15.140625" style="73" customWidth="1"/>
    <col min="4" max="16384" width="11.42578125" style="73"/>
  </cols>
  <sheetData>
    <row r="1" spans="1:3" s="131" customFormat="1" ht="18" customHeight="1" x14ac:dyDescent="0.25">
      <c r="A1" s="382" t="s">
        <v>600</v>
      </c>
      <c r="B1" s="383"/>
      <c r="C1" s="384"/>
    </row>
    <row r="2" spans="1:3" s="131" customFormat="1" ht="18" customHeight="1" x14ac:dyDescent="0.25">
      <c r="A2" s="385" t="s">
        <v>495</v>
      </c>
      <c r="B2" s="386"/>
      <c r="C2" s="387"/>
    </row>
    <row r="3" spans="1:3" s="131" customFormat="1" ht="18" customHeight="1" x14ac:dyDescent="0.25">
      <c r="A3" s="385" t="s">
        <v>1244</v>
      </c>
      <c r="B3" s="386"/>
      <c r="C3" s="387"/>
    </row>
    <row r="4" spans="1:3" s="70" customFormat="1" x14ac:dyDescent="0.2">
      <c r="A4" s="388" t="s">
        <v>496</v>
      </c>
      <c r="B4" s="389"/>
      <c r="C4" s="390"/>
    </row>
    <row r="5" spans="1:3" ht="15" customHeight="1" x14ac:dyDescent="0.2">
      <c r="A5" s="71" t="s">
        <v>497</v>
      </c>
      <c r="B5" s="71"/>
      <c r="C5" s="280">
        <v>150443808.72</v>
      </c>
    </row>
    <row r="6" spans="1:3" ht="15" customHeight="1" x14ac:dyDescent="0.2">
      <c r="B6" s="74"/>
      <c r="C6" s="281"/>
    </row>
    <row r="7" spans="1:3" ht="15" customHeight="1" x14ac:dyDescent="0.2">
      <c r="A7" s="75" t="s">
        <v>498</v>
      </c>
      <c r="B7" s="75"/>
      <c r="C7" s="282">
        <f>SUM(C8:C13)</f>
        <v>2227837.4900000002</v>
      </c>
    </row>
    <row r="8" spans="1:3" ht="15" customHeight="1" x14ac:dyDescent="0.2">
      <c r="A8" s="76" t="s">
        <v>499</v>
      </c>
      <c r="B8" s="77" t="s">
        <v>376</v>
      </c>
      <c r="C8" s="283">
        <v>2227013.4300000002</v>
      </c>
    </row>
    <row r="9" spans="1:3" ht="15" customHeight="1" x14ac:dyDescent="0.2">
      <c r="A9" s="78" t="s">
        <v>500</v>
      </c>
      <c r="B9" s="79" t="s">
        <v>501</v>
      </c>
      <c r="C9" s="283">
        <v>0</v>
      </c>
    </row>
    <row r="10" spans="1:3" ht="15" customHeight="1" x14ac:dyDescent="0.2">
      <c r="A10" s="78" t="s">
        <v>502</v>
      </c>
      <c r="B10" s="79" t="s">
        <v>367</v>
      </c>
      <c r="C10" s="283">
        <v>0</v>
      </c>
    </row>
    <row r="11" spans="1:3" ht="15" customHeight="1" x14ac:dyDescent="0.2">
      <c r="A11" s="78" t="s">
        <v>503</v>
      </c>
      <c r="B11" s="79" t="s">
        <v>366</v>
      </c>
      <c r="C11" s="283">
        <v>0</v>
      </c>
    </row>
    <row r="12" spans="1:3" ht="15" customHeight="1" x14ac:dyDescent="0.2">
      <c r="A12" s="78" t="s">
        <v>504</v>
      </c>
      <c r="B12" s="79" t="s">
        <v>360</v>
      </c>
      <c r="C12" s="283">
        <v>824.06</v>
      </c>
    </row>
    <row r="13" spans="1:3" ht="15" customHeight="1" x14ac:dyDescent="0.2">
      <c r="A13" s="80" t="s">
        <v>505</v>
      </c>
      <c r="B13" s="81" t="s">
        <v>506</v>
      </c>
      <c r="C13" s="283">
        <v>0</v>
      </c>
    </row>
    <row r="14" spans="1:3" ht="15" customHeight="1" x14ac:dyDescent="0.2">
      <c r="B14" s="82"/>
      <c r="C14" s="284"/>
    </row>
    <row r="15" spans="1:3" ht="15" customHeight="1" x14ac:dyDescent="0.2">
      <c r="A15" s="75" t="s">
        <v>507</v>
      </c>
      <c r="B15" s="74"/>
      <c r="C15" s="282">
        <f>SUM(C16:C18)</f>
        <v>0</v>
      </c>
    </row>
    <row r="16" spans="1:3" ht="15" customHeight="1" x14ac:dyDescent="0.2">
      <c r="A16" s="83">
        <v>3.1</v>
      </c>
      <c r="B16" s="79" t="s">
        <v>508</v>
      </c>
      <c r="C16" s="283">
        <v>0</v>
      </c>
    </row>
    <row r="17" spans="1:3" ht="15" customHeight="1" x14ac:dyDescent="0.2">
      <c r="A17" s="84">
        <v>3.2</v>
      </c>
      <c r="B17" s="79" t="s">
        <v>509</v>
      </c>
      <c r="C17" s="283">
        <v>0</v>
      </c>
    </row>
    <row r="18" spans="1:3" ht="15" customHeight="1" x14ac:dyDescent="0.2">
      <c r="A18" s="84">
        <v>3.3</v>
      </c>
      <c r="B18" s="81" t="s">
        <v>510</v>
      </c>
      <c r="C18" s="285">
        <v>0</v>
      </c>
    </row>
    <row r="19" spans="1:3" ht="15" customHeight="1" x14ac:dyDescent="0.2">
      <c r="B19" s="85"/>
      <c r="C19" s="286"/>
    </row>
    <row r="20" spans="1:3" ht="15" customHeight="1" x14ac:dyDescent="0.2">
      <c r="A20" s="86" t="s">
        <v>511</v>
      </c>
      <c r="B20" s="86"/>
      <c r="C20" s="280">
        <f>C5+C7-C15</f>
        <v>152671646.21000001</v>
      </c>
    </row>
    <row r="21" spans="1:3" ht="15" customHeight="1" x14ac:dyDescent="0.2"/>
    <row r="22" spans="1:3" x14ac:dyDescent="0.2">
      <c r="A22" s="138" t="s">
        <v>237</v>
      </c>
      <c r="B22" s="40"/>
    </row>
  </sheetData>
  <mergeCells count="4">
    <mergeCell ref="A1:C1"/>
    <mergeCell ref="A2:C2"/>
    <mergeCell ref="A3:C3"/>
    <mergeCell ref="A4:C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C41"/>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7109375" style="73" customWidth="1"/>
    <col min="2" max="2" width="62.140625" style="73" customWidth="1"/>
    <col min="3" max="3" width="17.7109375" style="73" customWidth="1"/>
    <col min="4" max="16384" width="11.42578125" style="73"/>
  </cols>
  <sheetData>
    <row r="1" spans="1:3" s="132" customFormat="1" ht="18.95" customHeight="1" x14ac:dyDescent="0.25">
      <c r="A1" s="391" t="s">
        <v>600</v>
      </c>
      <c r="B1" s="392"/>
      <c r="C1" s="393"/>
    </row>
    <row r="2" spans="1:3" s="132" customFormat="1" ht="18.95" customHeight="1" x14ac:dyDescent="0.25">
      <c r="A2" s="394" t="s">
        <v>549</v>
      </c>
      <c r="B2" s="401"/>
      <c r="C2" s="396"/>
    </row>
    <row r="3" spans="1:3" s="132" customFormat="1" ht="18.95" customHeight="1" x14ac:dyDescent="0.25">
      <c r="A3" s="394" t="s">
        <v>1244</v>
      </c>
      <c r="B3" s="401"/>
      <c r="C3" s="396"/>
    </row>
    <row r="4" spans="1:3" x14ac:dyDescent="0.2">
      <c r="A4" s="388" t="s">
        <v>496</v>
      </c>
      <c r="B4" s="389"/>
      <c r="C4" s="390"/>
    </row>
    <row r="5" spans="1:3" x14ac:dyDescent="0.2">
      <c r="A5" s="101" t="s">
        <v>548</v>
      </c>
      <c r="B5" s="71"/>
      <c r="C5" s="291">
        <v>141049230.06</v>
      </c>
    </row>
    <row r="6" spans="1:3" x14ac:dyDescent="0.2">
      <c r="A6" s="90"/>
      <c r="B6" s="74"/>
      <c r="C6" s="281"/>
    </row>
    <row r="7" spans="1:3" x14ac:dyDescent="0.2">
      <c r="A7" s="75" t="s">
        <v>547</v>
      </c>
      <c r="B7" s="100"/>
      <c r="C7" s="282">
        <f>SUM(C8:C28)</f>
        <v>2762616.53</v>
      </c>
    </row>
    <row r="8" spans="1:3" x14ac:dyDescent="0.2">
      <c r="A8" s="99">
        <v>2.1</v>
      </c>
      <c r="B8" s="91" t="s">
        <v>345</v>
      </c>
      <c r="C8" s="292">
        <v>0</v>
      </c>
    </row>
    <row r="9" spans="1:3" x14ac:dyDescent="0.2">
      <c r="A9" s="99">
        <v>2.2000000000000002</v>
      </c>
      <c r="B9" s="91" t="s">
        <v>348</v>
      </c>
      <c r="C9" s="292">
        <v>0</v>
      </c>
    </row>
    <row r="10" spans="1:3" x14ac:dyDescent="0.2">
      <c r="A10" s="92">
        <v>2.2999999999999998</v>
      </c>
      <c r="B10" s="93" t="s">
        <v>163</v>
      </c>
      <c r="C10" s="292">
        <v>96676.98</v>
      </c>
    </row>
    <row r="11" spans="1:3" x14ac:dyDescent="0.2">
      <c r="A11" s="92">
        <v>2.4</v>
      </c>
      <c r="B11" s="93" t="s">
        <v>164</v>
      </c>
      <c r="C11" s="292">
        <v>1532462.77</v>
      </c>
    </row>
    <row r="12" spans="1:3" x14ac:dyDescent="0.2">
      <c r="A12" s="92">
        <v>2.5</v>
      </c>
      <c r="B12" s="93" t="s">
        <v>165</v>
      </c>
      <c r="C12" s="292">
        <v>35008.800000000003</v>
      </c>
    </row>
    <row r="13" spans="1:3" x14ac:dyDescent="0.2">
      <c r="A13" s="92">
        <v>2.6</v>
      </c>
      <c r="B13" s="93" t="s">
        <v>166</v>
      </c>
      <c r="C13" s="292">
        <v>840738</v>
      </c>
    </row>
    <row r="14" spans="1:3" x14ac:dyDescent="0.2">
      <c r="A14" s="92">
        <v>2.7</v>
      </c>
      <c r="B14" s="93" t="s">
        <v>167</v>
      </c>
      <c r="C14" s="292">
        <v>0</v>
      </c>
    </row>
    <row r="15" spans="1:3" x14ac:dyDescent="0.2">
      <c r="A15" s="92">
        <v>2.8</v>
      </c>
      <c r="B15" s="93" t="s">
        <v>168</v>
      </c>
      <c r="C15" s="292">
        <v>257703.65</v>
      </c>
    </row>
    <row r="16" spans="1:3" x14ac:dyDescent="0.2">
      <c r="A16" s="92">
        <v>2.9</v>
      </c>
      <c r="B16" s="93" t="s">
        <v>170</v>
      </c>
      <c r="C16" s="292">
        <v>0</v>
      </c>
    </row>
    <row r="17" spans="1:3" x14ac:dyDescent="0.2">
      <c r="A17" s="92" t="s">
        <v>546</v>
      </c>
      <c r="B17" s="93" t="s">
        <v>545</v>
      </c>
      <c r="C17" s="292">
        <v>0</v>
      </c>
    </row>
    <row r="18" spans="1:3" x14ac:dyDescent="0.2">
      <c r="A18" s="92" t="s">
        <v>544</v>
      </c>
      <c r="B18" s="93" t="s">
        <v>174</v>
      </c>
      <c r="C18" s="292">
        <v>0</v>
      </c>
    </row>
    <row r="19" spans="1:3" x14ac:dyDescent="0.2">
      <c r="A19" s="92" t="s">
        <v>543</v>
      </c>
      <c r="B19" s="93" t="s">
        <v>542</v>
      </c>
      <c r="C19" s="292">
        <v>0</v>
      </c>
    </row>
    <row r="20" spans="1:3" x14ac:dyDescent="0.2">
      <c r="A20" s="92" t="s">
        <v>541</v>
      </c>
      <c r="B20" s="93" t="s">
        <v>540</v>
      </c>
      <c r="C20" s="292">
        <v>0</v>
      </c>
    </row>
    <row r="21" spans="1:3" x14ac:dyDescent="0.2">
      <c r="A21" s="92" t="s">
        <v>539</v>
      </c>
      <c r="B21" s="93" t="s">
        <v>538</v>
      </c>
      <c r="C21" s="292">
        <v>0</v>
      </c>
    </row>
    <row r="22" spans="1:3" x14ac:dyDescent="0.2">
      <c r="A22" s="92" t="s">
        <v>537</v>
      </c>
      <c r="B22" s="93" t="s">
        <v>536</v>
      </c>
      <c r="C22" s="292">
        <v>0</v>
      </c>
    </row>
    <row r="23" spans="1:3" x14ac:dyDescent="0.2">
      <c r="A23" s="92" t="s">
        <v>535</v>
      </c>
      <c r="B23" s="93" t="s">
        <v>534</v>
      </c>
      <c r="C23" s="292">
        <v>0</v>
      </c>
    </row>
    <row r="24" spans="1:3" x14ac:dyDescent="0.2">
      <c r="A24" s="92" t="s">
        <v>533</v>
      </c>
      <c r="B24" s="93" t="s">
        <v>532</v>
      </c>
      <c r="C24" s="292">
        <v>0</v>
      </c>
    </row>
    <row r="25" spans="1:3" x14ac:dyDescent="0.2">
      <c r="A25" s="92" t="s">
        <v>531</v>
      </c>
      <c r="B25" s="93" t="s">
        <v>530</v>
      </c>
      <c r="C25" s="292">
        <v>0</v>
      </c>
    </row>
    <row r="26" spans="1:3" x14ac:dyDescent="0.2">
      <c r="A26" s="92" t="s">
        <v>529</v>
      </c>
      <c r="B26" s="93" t="s">
        <v>528</v>
      </c>
      <c r="C26" s="292">
        <v>0</v>
      </c>
    </row>
    <row r="27" spans="1:3" x14ac:dyDescent="0.2">
      <c r="A27" s="92" t="s">
        <v>527</v>
      </c>
      <c r="B27" s="93" t="s">
        <v>526</v>
      </c>
      <c r="C27" s="292">
        <v>0</v>
      </c>
    </row>
    <row r="28" spans="1:3" x14ac:dyDescent="0.2">
      <c r="A28" s="92" t="s">
        <v>525</v>
      </c>
      <c r="B28" s="91" t="s">
        <v>524</v>
      </c>
      <c r="C28" s="292">
        <v>26.33</v>
      </c>
    </row>
    <row r="29" spans="1:3" x14ac:dyDescent="0.2">
      <c r="A29" s="98"/>
      <c r="B29" s="97"/>
      <c r="C29" s="293"/>
    </row>
    <row r="30" spans="1:3" x14ac:dyDescent="0.2">
      <c r="A30" s="95" t="s">
        <v>523</v>
      </c>
      <c r="B30" s="94"/>
      <c r="C30" s="294">
        <f>SUM(C31:C37)</f>
        <v>2573520.0100000002</v>
      </c>
    </row>
    <row r="31" spans="1:3" x14ac:dyDescent="0.2">
      <c r="A31" s="92" t="s">
        <v>522</v>
      </c>
      <c r="B31" s="93" t="s">
        <v>270</v>
      </c>
      <c r="C31" s="292">
        <v>2568822.91</v>
      </c>
    </row>
    <row r="32" spans="1:3" x14ac:dyDescent="0.2">
      <c r="A32" s="92" t="s">
        <v>521</v>
      </c>
      <c r="B32" s="93" t="s">
        <v>261</v>
      </c>
      <c r="C32" s="292">
        <v>0</v>
      </c>
    </row>
    <row r="33" spans="1:3" x14ac:dyDescent="0.2">
      <c r="A33" s="92" t="s">
        <v>520</v>
      </c>
      <c r="B33" s="93" t="s">
        <v>258</v>
      </c>
      <c r="C33" s="292">
        <v>28.1</v>
      </c>
    </row>
    <row r="34" spans="1:3" x14ac:dyDescent="0.2">
      <c r="A34" s="92" t="s">
        <v>519</v>
      </c>
      <c r="B34" s="93" t="s">
        <v>518</v>
      </c>
      <c r="C34" s="292">
        <v>0</v>
      </c>
    </row>
    <row r="35" spans="1:3" x14ac:dyDescent="0.2">
      <c r="A35" s="92" t="s">
        <v>517</v>
      </c>
      <c r="B35" s="93" t="s">
        <v>516</v>
      </c>
      <c r="C35" s="292">
        <v>0</v>
      </c>
    </row>
    <row r="36" spans="1:3" x14ac:dyDescent="0.2">
      <c r="A36" s="92" t="s">
        <v>515</v>
      </c>
      <c r="B36" s="93" t="s">
        <v>250</v>
      </c>
      <c r="C36" s="292">
        <v>0</v>
      </c>
    </row>
    <row r="37" spans="1:3" x14ac:dyDescent="0.2">
      <c r="A37" s="92" t="s">
        <v>514</v>
      </c>
      <c r="B37" s="91" t="s">
        <v>513</v>
      </c>
      <c r="C37" s="295">
        <v>4669</v>
      </c>
    </row>
    <row r="38" spans="1:3" x14ac:dyDescent="0.2">
      <c r="A38" s="90"/>
      <c r="B38" s="89"/>
      <c r="C38" s="296"/>
    </row>
    <row r="39" spans="1:3" x14ac:dyDescent="0.2">
      <c r="A39" s="87" t="s">
        <v>512</v>
      </c>
      <c r="B39" s="71"/>
      <c r="C39" s="280">
        <f>C5-C7+C30</f>
        <v>140860133.53999999</v>
      </c>
    </row>
    <row r="41" spans="1:3" x14ac:dyDescent="0.2">
      <c r="A41" s="138" t="s">
        <v>237</v>
      </c>
    </row>
  </sheetData>
  <mergeCells count="4">
    <mergeCell ref="A1:C1"/>
    <mergeCell ref="A2:C2"/>
    <mergeCell ref="A3:C3"/>
    <mergeCell ref="A4:C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J49"/>
  <sheetViews>
    <sheetView showGridLines="0" view="pageBreakPreview" zoomScale="90" zoomScaleNormal="100" zoomScaleSheetLayoutView="90" workbookViewId="0">
      <selection sqref="A1:F1"/>
    </sheetView>
  </sheetViews>
  <sheetFormatPr baseColWidth="10" defaultColWidth="9.140625" defaultRowHeight="11.25" x14ac:dyDescent="0.2"/>
  <cols>
    <col min="1" max="1" width="12.7109375" style="129" customWidth="1"/>
    <col min="2" max="2" width="72.140625" style="129" customWidth="1"/>
    <col min="3" max="7" width="15.7109375" style="129" customWidth="1"/>
    <col min="8" max="8" width="11.7109375" style="129" customWidth="1"/>
    <col min="9" max="9" width="13.42578125" style="129" customWidth="1"/>
    <col min="10" max="10" width="13.140625" style="129" customWidth="1"/>
    <col min="11" max="16384" width="9.140625" style="129"/>
  </cols>
  <sheetData>
    <row r="1" spans="1:10" ht="18.95" customHeight="1" x14ac:dyDescent="0.2">
      <c r="A1" s="381" t="s">
        <v>600</v>
      </c>
      <c r="B1" s="400"/>
      <c r="C1" s="400"/>
      <c r="D1" s="400"/>
      <c r="E1" s="400"/>
      <c r="F1" s="400"/>
      <c r="G1" s="56" t="s">
        <v>95</v>
      </c>
      <c r="H1" s="57">
        <v>2022</v>
      </c>
    </row>
    <row r="2" spans="1:10" ht="18.95" customHeight="1" x14ac:dyDescent="0.2">
      <c r="A2" s="381" t="s">
        <v>598</v>
      </c>
      <c r="B2" s="400"/>
      <c r="C2" s="400"/>
      <c r="D2" s="400"/>
      <c r="E2" s="400"/>
      <c r="F2" s="400"/>
      <c r="G2" s="56" t="s">
        <v>97</v>
      </c>
      <c r="H2" s="57" t="s">
        <v>599</v>
      </c>
    </row>
    <row r="3" spans="1:10" ht="18.95" customHeight="1" x14ac:dyDescent="0.2">
      <c r="A3" s="381" t="s">
        <v>1244</v>
      </c>
      <c r="B3" s="400"/>
      <c r="C3" s="400"/>
      <c r="D3" s="400"/>
      <c r="E3" s="400"/>
      <c r="F3" s="400"/>
      <c r="G3" s="56" t="s">
        <v>98</v>
      </c>
      <c r="H3" s="57">
        <v>4</v>
      </c>
    </row>
    <row r="4" spans="1:10" x14ac:dyDescent="0.2">
      <c r="A4" s="58" t="s">
        <v>99</v>
      </c>
      <c r="B4" s="59"/>
      <c r="C4" s="59"/>
      <c r="D4" s="59"/>
      <c r="E4" s="59"/>
      <c r="F4" s="59"/>
      <c r="G4" s="59"/>
      <c r="H4" s="59"/>
    </row>
    <row r="7" spans="1:10" ht="24.95" customHeight="1" x14ac:dyDescent="0.2">
      <c r="A7" s="104" t="s">
        <v>101</v>
      </c>
      <c r="B7" s="104" t="s">
        <v>597</v>
      </c>
      <c r="C7" s="103" t="s">
        <v>596</v>
      </c>
      <c r="D7" s="103" t="s">
        <v>595</v>
      </c>
      <c r="E7" s="103" t="s">
        <v>594</v>
      </c>
      <c r="F7" s="103" t="s">
        <v>593</v>
      </c>
      <c r="G7" s="103" t="s">
        <v>588</v>
      </c>
      <c r="H7" s="103" t="s">
        <v>592</v>
      </c>
      <c r="I7" s="103" t="s">
        <v>591</v>
      </c>
      <c r="J7" s="103" t="s">
        <v>590</v>
      </c>
    </row>
    <row r="8" spans="1:10" s="66" customFormat="1" x14ac:dyDescent="0.2">
      <c r="A8" s="64">
        <v>7000</v>
      </c>
      <c r="B8" s="66" t="s">
        <v>589</v>
      </c>
    </row>
    <row r="9" spans="1:10" x14ac:dyDescent="0.2">
      <c r="A9" s="129">
        <v>7110</v>
      </c>
      <c r="B9" s="129" t="s">
        <v>588</v>
      </c>
      <c r="C9" s="268">
        <v>0</v>
      </c>
      <c r="D9" s="268">
        <v>0</v>
      </c>
      <c r="E9" s="268">
        <v>0</v>
      </c>
      <c r="F9" s="268">
        <v>0</v>
      </c>
    </row>
    <row r="10" spans="1:10" x14ac:dyDescent="0.2">
      <c r="A10" s="129">
        <v>7120</v>
      </c>
      <c r="B10" s="129" t="s">
        <v>587</v>
      </c>
      <c r="C10" s="268">
        <v>0</v>
      </c>
      <c r="D10" s="268">
        <v>0</v>
      </c>
      <c r="E10" s="268">
        <v>0</v>
      </c>
      <c r="F10" s="268">
        <v>0</v>
      </c>
    </row>
    <row r="11" spans="1:10" x14ac:dyDescent="0.2">
      <c r="A11" s="129">
        <v>7130</v>
      </c>
      <c r="B11" s="129" t="s">
        <v>586</v>
      </c>
      <c r="C11" s="268">
        <v>0</v>
      </c>
      <c r="D11" s="268">
        <v>0</v>
      </c>
      <c r="E11" s="268">
        <v>0</v>
      </c>
      <c r="F11" s="268">
        <v>0</v>
      </c>
    </row>
    <row r="12" spans="1:10" x14ac:dyDescent="0.2">
      <c r="A12" s="129">
        <v>7140</v>
      </c>
      <c r="B12" s="129" t="s">
        <v>585</v>
      </c>
      <c r="C12" s="268">
        <v>0</v>
      </c>
      <c r="D12" s="268">
        <v>0</v>
      </c>
      <c r="E12" s="268">
        <v>0</v>
      </c>
      <c r="F12" s="268">
        <v>0</v>
      </c>
    </row>
    <row r="13" spans="1:10" x14ac:dyDescent="0.2">
      <c r="A13" s="129">
        <v>7150</v>
      </c>
      <c r="B13" s="129" t="s">
        <v>584</v>
      </c>
      <c r="C13" s="268">
        <v>0</v>
      </c>
      <c r="D13" s="268">
        <v>0</v>
      </c>
      <c r="E13" s="268">
        <v>0</v>
      </c>
      <c r="F13" s="268">
        <v>0</v>
      </c>
    </row>
    <row r="14" spans="1:10" x14ac:dyDescent="0.2">
      <c r="A14" s="129">
        <v>7160</v>
      </c>
      <c r="B14" s="129" t="s">
        <v>583</v>
      </c>
      <c r="C14" s="268">
        <v>0</v>
      </c>
      <c r="D14" s="268">
        <v>0</v>
      </c>
      <c r="E14" s="268">
        <v>0</v>
      </c>
      <c r="F14" s="268">
        <v>0</v>
      </c>
    </row>
    <row r="15" spans="1:10" x14ac:dyDescent="0.2">
      <c r="A15" s="129">
        <v>7210</v>
      </c>
      <c r="B15" s="129" t="s">
        <v>582</v>
      </c>
      <c r="C15" s="268">
        <v>0</v>
      </c>
      <c r="D15" s="268">
        <v>0</v>
      </c>
      <c r="E15" s="268">
        <v>0</v>
      </c>
      <c r="F15" s="268">
        <v>0</v>
      </c>
    </row>
    <row r="16" spans="1:10" x14ac:dyDescent="0.2">
      <c r="A16" s="129">
        <v>7220</v>
      </c>
      <c r="B16" s="129" t="s">
        <v>581</v>
      </c>
      <c r="C16" s="268">
        <v>0</v>
      </c>
      <c r="D16" s="268">
        <v>0</v>
      </c>
      <c r="E16" s="268">
        <v>0</v>
      </c>
      <c r="F16" s="268">
        <v>0</v>
      </c>
    </row>
    <row r="17" spans="1:6" x14ac:dyDescent="0.2">
      <c r="A17" s="129">
        <v>7230</v>
      </c>
      <c r="B17" s="129" t="s">
        <v>580</v>
      </c>
      <c r="C17" s="268">
        <v>0</v>
      </c>
      <c r="D17" s="268">
        <v>0</v>
      </c>
      <c r="E17" s="268">
        <v>0</v>
      </c>
      <c r="F17" s="268">
        <v>0</v>
      </c>
    </row>
    <row r="18" spans="1:6" x14ac:dyDescent="0.2">
      <c r="A18" s="129">
        <v>7240</v>
      </c>
      <c r="B18" s="129" t="s">
        <v>579</v>
      </c>
      <c r="C18" s="268">
        <v>0</v>
      </c>
      <c r="D18" s="268">
        <v>0</v>
      </c>
      <c r="E18" s="268">
        <v>0</v>
      </c>
      <c r="F18" s="268">
        <v>0</v>
      </c>
    </row>
    <row r="19" spans="1:6" x14ac:dyDescent="0.2">
      <c r="A19" s="129">
        <v>7250</v>
      </c>
      <c r="B19" s="129" t="s">
        <v>578</v>
      </c>
      <c r="C19" s="268">
        <v>0</v>
      </c>
      <c r="D19" s="268">
        <v>0</v>
      </c>
      <c r="E19" s="268">
        <v>0</v>
      </c>
      <c r="F19" s="268">
        <v>0</v>
      </c>
    </row>
    <row r="20" spans="1:6" x14ac:dyDescent="0.2">
      <c r="A20" s="129">
        <v>7260</v>
      </c>
      <c r="B20" s="129" t="s">
        <v>577</v>
      </c>
      <c r="C20" s="268">
        <v>0</v>
      </c>
      <c r="D20" s="268">
        <v>0</v>
      </c>
      <c r="E20" s="268">
        <v>0</v>
      </c>
      <c r="F20" s="268">
        <v>0</v>
      </c>
    </row>
    <row r="21" spans="1:6" x14ac:dyDescent="0.2">
      <c r="A21" s="129">
        <v>7310</v>
      </c>
      <c r="B21" s="129" t="s">
        <v>576</v>
      </c>
      <c r="C21" s="268">
        <v>0</v>
      </c>
      <c r="D21" s="268">
        <v>0</v>
      </c>
      <c r="E21" s="268">
        <v>0</v>
      </c>
      <c r="F21" s="268">
        <v>0</v>
      </c>
    </row>
    <row r="22" spans="1:6" x14ac:dyDescent="0.2">
      <c r="A22" s="129">
        <v>7320</v>
      </c>
      <c r="B22" s="129" t="s">
        <v>575</v>
      </c>
      <c r="C22" s="268">
        <v>0</v>
      </c>
      <c r="D22" s="268">
        <v>0</v>
      </c>
      <c r="E22" s="268">
        <v>0</v>
      </c>
      <c r="F22" s="268">
        <v>0</v>
      </c>
    </row>
    <row r="23" spans="1:6" x14ac:dyDescent="0.2">
      <c r="A23" s="129">
        <v>7330</v>
      </c>
      <c r="B23" s="129" t="s">
        <v>574</v>
      </c>
      <c r="C23" s="268">
        <v>0</v>
      </c>
      <c r="D23" s="268">
        <v>0</v>
      </c>
      <c r="E23" s="268">
        <v>0</v>
      </c>
      <c r="F23" s="268">
        <v>0</v>
      </c>
    </row>
    <row r="24" spans="1:6" x14ac:dyDescent="0.2">
      <c r="A24" s="129">
        <v>7340</v>
      </c>
      <c r="B24" s="129" t="s">
        <v>573</v>
      </c>
      <c r="C24" s="268">
        <v>0</v>
      </c>
      <c r="D24" s="268">
        <v>0</v>
      </c>
      <c r="E24" s="268">
        <v>0</v>
      </c>
      <c r="F24" s="268">
        <v>0</v>
      </c>
    </row>
    <row r="25" spans="1:6" x14ac:dyDescent="0.2">
      <c r="A25" s="129">
        <v>7350</v>
      </c>
      <c r="B25" s="129" t="s">
        <v>572</v>
      </c>
      <c r="C25" s="268">
        <v>0</v>
      </c>
      <c r="D25" s="268">
        <v>0</v>
      </c>
      <c r="E25" s="268">
        <v>0</v>
      </c>
      <c r="F25" s="268">
        <v>0</v>
      </c>
    </row>
    <row r="26" spans="1:6" x14ac:dyDescent="0.2">
      <c r="A26" s="129">
        <v>7360</v>
      </c>
      <c r="B26" s="129" t="s">
        <v>571</v>
      </c>
      <c r="C26" s="268">
        <v>0</v>
      </c>
      <c r="D26" s="268">
        <v>0</v>
      </c>
      <c r="E26" s="268">
        <v>0</v>
      </c>
      <c r="F26" s="268">
        <v>0</v>
      </c>
    </row>
    <row r="27" spans="1:6" x14ac:dyDescent="0.2">
      <c r="A27" s="129">
        <v>7410</v>
      </c>
      <c r="B27" s="129" t="s">
        <v>1241</v>
      </c>
      <c r="C27" s="268">
        <v>0</v>
      </c>
      <c r="D27" s="268">
        <v>0</v>
      </c>
      <c r="E27" s="268">
        <v>0</v>
      </c>
      <c r="F27" s="268">
        <v>0</v>
      </c>
    </row>
    <row r="28" spans="1:6" x14ac:dyDescent="0.2">
      <c r="A28" s="129">
        <v>7420</v>
      </c>
      <c r="B28" s="129" t="s">
        <v>569</v>
      </c>
      <c r="C28" s="268">
        <v>0</v>
      </c>
      <c r="D28" s="268">
        <v>0</v>
      </c>
      <c r="E28" s="268">
        <v>0</v>
      </c>
      <c r="F28" s="268">
        <v>0</v>
      </c>
    </row>
    <row r="29" spans="1:6" x14ac:dyDescent="0.2">
      <c r="A29" s="129">
        <v>7510</v>
      </c>
      <c r="B29" s="129" t="s">
        <v>568</v>
      </c>
      <c r="C29" s="268">
        <v>0</v>
      </c>
      <c r="D29" s="268">
        <v>0</v>
      </c>
      <c r="E29" s="268">
        <v>0</v>
      </c>
      <c r="F29" s="268">
        <v>0</v>
      </c>
    </row>
    <row r="30" spans="1:6" x14ac:dyDescent="0.2">
      <c r="A30" s="129">
        <v>7520</v>
      </c>
      <c r="B30" s="129" t="s">
        <v>567</v>
      </c>
      <c r="C30" s="268">
        <v>0</v>
      </c>
      <c r="D30" s="268">
        <v>0</v>
      </c>
      <c r="E30" s="268">
        <v>0</v>
      </c>
      <c r="F30" s="268">
        <v>0</v>
      </c>
    </row>
    <row r="31" spans="1:6" x14ac:dyDescent="0.2">
      <c r="A31" s="129">
        <v>7610</v>
      </c>
      <c r="B31" s="129" t="s">
        <v>566</v>
      </c>
      <c r="C31" s="268">
        <v>0</v>
      </c>
      <c r="D31" s="268">
        <v>0</v>
      </c>
      <c r="E31" s="268">
        <v>0</v>
      </c>
      <c r="F31" s="268">
        <v>0</v>
      </c>
    </row>
    <row r="32" spans="1:6" x14ac:dyDescent="0.2">
      <c r="A32" s="129">
        <v>7620</v>
      </c>
      <c r="B32" s="129" t="s">
        <v>565</v>
      </c>
      <c r="C32" s="268">
        <v>0</v>
      </c>
      <c r="D32" s="268">
        <v>0</v>
      </c>
      <c r="E32" s="268">
        <v>0</v>
      </c>
      <c r="F32" s="268">
        <v>0</v>
      </c>
    </row>
    <row r="33" spans="1:6" x14ac:dyDescent="0.2">
      <c r="A33" s="129">
        <v>7630</v>
      </c>
      <c r="B33" s="129" t="s">
        <v>564</v>
      </c>
      <c r="C33" s="268">
        <v>0</v>
      </c>
      <c r="D33" s="268">
        <v>0</v>
      </c>
      <c r="E33" s="268">
        <v>0</v>
      </c>
      <c r="F33" s="268">
        <v>0</v>
      </c>
    </row>
    <row r="34" spans="1:6" x14ac:dyDescent="0.2">
      <c r="A34" s="129">
        <v>7640</v>
      </c>
      <c r="B34" s="129" t="s">
        <v>563</v>
      </c>
      <c r="C34" s="268">
        <v>0</v>
      </c>
      <c r="D34" s="268">
        <v>0</v>
      </c>
      <c r="E34" s="268">
        <v>0</v>
      </c>
      <c r="F34" s="268">
        <v>0</v>
      </c>
    </row>
    <row r="35" spans="1:6" s="66" customFormat="1" x14ac:dyDescent="0.2">
      <c r="A35" s="64">
        <v>8000</v>
      </c>
      <c r="B35" s="66" t="s">
        <v>562</v>
      </c>
      <c r="C35" s="272"/>
      <c r="D35" s="272"/>
      <c r="E35" s="272"/>
      <c r="F35" s="272"/>
    </row>
    <row r="36" spans="1:6" x14ac:dyDescent="0.2">
      <c r="A36" s="129">
        <v>8110</v>
      </c>
      <c r="B36" s="129" t="s">
        <v>561</v>
      </c>
      <c r="C36" s="268">
        <v>0</v>
      </c>
      <c r="D36" s="268">
        <v>100804128</v>
      </c>
      <c r="E36" s="268">
        <v>0</v>
      </c>
      <c r="F36" s="268">
        <f>+C36+E36-D36</f>
        <v>-100804128</v>
      </c>
    </row>
    <row r="37" spans="1:6" x14ac:dyDescent="0.2">
      <c r="A37" s="129">
        <v>8120</v>
      </c>
      <c r="B37" s="129" t="s">
        <v>560</v>
      </c>
      <c r="C37" s="268">
        <v>0</v>
      </c>
      <c r="D37" s="268">
        <v>903017726.65999997</v>
      </c>
      <c r="E37" s="268">
        <v>903282902.72000003</v>
      </c>
      <c r="F37" s="268">
        <f>+E37-D37</f>
        <v>265176.06000006199</v>
      </c>
    </row>
    <row r="38" spans="1:6" x14ac:dyDescent="0.2">
      <c r="A38" s="129">
        <v>8130</v>
      </c>
      <c r="B38" s="129" t="s">
        <v>559</v>
      </c>
      <c r="C38" s="268">
        <v>0</v>
      </c>
      <c r="D38" s="268">
        <v>802478774.72000003</v>
      </c>
      <c r="E38" s="268">
        <v>752573917.94000006</v>
      </c>
      <c r="F38" s="268">
        <f>+D38-E38</f>
        <v>49904856.779999971</v>
      </c>
    </row>
    <row r="39" spans="1:6" x14ac:dyDescent="0.2">
      <c r="A39" s="129">
        <v>8140</v>
      </c>
      <c r="B39" s="129" t="s">
        <v>558</v>
      </c>
      <c r="C39" s="268">
        <v>0</v>
      </c>
      <c r="D39" s="268">
        <v>150443808.72</v>
      </c>
      <c r="E39" s="268">
        <v>150443808.72</v>
      </c>
      <c r="F39" s="268">
        <f>+D39-E39</f>
        <v>0</v>
      </c>
    </row>
    <row r="40" spans="1:6" x14ac:dyDescent="0.2">
      <c r="A40" s="129">
        <v>8150</v>
      </c>
      <c r="B40" s="129" t="s">
        <v>557</v>
      </c>
      <c r="C40" s="268">
        <v>0</v>
      </c>
      <c r="D40" s="268">
        <v>0</v>
      </c>
      <c r="E40" s="268">
        <v>150443808.72</v>
      </c>
      <c r="F40" s="268">
        <f>+E40</f>
        <v>150443808.72</v>
      </c>
    </row>
    <row r="41" spans="1:6" x14ac:dyDescent="0.2">
      <c r="A41" s="129">
        <v>8210</v>
      </c>
      <c r="B41" s="129" t="s">
        <v>556</v>
      </c>
      <c r="C41" s="268">
        <v>0</v>
      </c>
      <c r="D41" s="298">
        <v>0</v>
      </c>
      <c r="E41" s="298">
        <v>100804128</v>
      </c>
      <c r="F41" s="268">
        <f>+E41-D41</f>
        <v>100804128</v>
      </c>
    </row>
    <row r="42" spans="1:6" x14ac:dyDescent="0.2">
      <c r="A42" s="129">
        <v>8220</v>
      </c>
      <c r="B42" s="129" t="s">
        <v>555</v>
      </c>
      <c r="C42" s="268">
        <v>0</v>
      </c>
      <c r="D42" s="298">
        <v>420157208.37</v>
      </c>
      <c r="E42" s="298">
        <v>410497454.11000001</v>
      </c>
      <c r="F42" s="268">
        <f t="shared" ref="F42:F47" si="0">+D42-E42</f>
        <v>9659754.2599999905</v>
      </c>
    </row>
    <row r="43" spans="1:6" x14ac:dyDescent="0.2">
      <c r="A43" s="129">
        <v>8230</v>
      </c>
      <c r="B43" s="129" t="s">
        <v>554</v>
      </c>
      <c r="C43" s="268">
        <v>0</v>
      </c>
      <c r="D43" s="298">
        <v>269302209.05000001</v>
      </c>
      <c r="E43" s="298">
        <v>319207065.37</v>
      </c>
      <c r="F43" s="268">
        <f t="shared" si="0"/>
        <v>-49904856.319999993</v>
      </c>
    </row>
    <row r="44" spans="1:6" x14ac:dyDescent="0.2">
      <c r="A44" s="129">
        <v>8240</v>
      </c>
      <c r="B44" s="129" t="s">
        <v>553</v>
      </c>
      <c r="C44" s="268">
        <v>0</v>
      </c>
      <c r="D44" s="298">
        <v>141049230.06</v>
      </c>
      <c r="E44" s="298">
        <v>141049230.06</v>
      </c>
      <c r="F44" s="268">
        <f t="shared" si="0"/>
        <v>0</v>
      </c>
    </row>
    <row r="45" spans="1:6" x14ac:dyDescent="0.2">
      <c r="A45" s="129">
        <v>8250</v>
      </c>
      <c r="B45" s="129" t="s">
        <v>552</v>
      </c>
      <c r="C45" s="268">
        <v>0</v>
      </c>
      <c r="D45" s="298">
        <v>141049230.06</v>
      </c>
      <c r="E45" s="298">
        <v>139331267.40000001</v>
      </c>
      <c r="F45" s="268">
        <f t="shared" si="0"/>
        <v>1717962.6599999964</v>
      </c>
    </row>
    <row r="46" spans="1:6" x14ac:dyDescent="0.2">
      <c r="A46" s="129">
        <v>8260</v>
      </c>
      <c r="B46" s="129" t="s">
        <v>551</v>
      </c>
      <c r="C46" s="268">
        <v>0</v>
      </c>
      <c r="D46" s="299">
        <v>139331267.40000001</v>
      </c>
      <c r="E46" s="299">
        <v>139331267.40000001</v>
      </c>
      <c r="F46" s="268">
        <f t="shared" si="0"/>
        <v>0</v>
      </c>
    </row>
    <row r="47" spans="1:6" x14ac:dyDescent="0.2">
      <c r="A47" s="129">
        <v>8270</v>
      </c>
      <c r="B47" s="129" t="s">
        <v>550</v>
      </c>
      <c r="C47" s="268">
        <v>0</v>
      </c>
      <c r="D47" s="298">
        <v>139331267.40000001</v>
      </c>
      <c r="E47" s="298">
        <v>0</v>
      </c>
      <c r="F47" s="268">
        <f t="shared" si="0"/>
        <v>139331267.40000001</v>
      </c>
    </row>
    <row r="48" spans="1:6" x14ac:dyDescent="0.2">
      <c r="A48" s="102"/>
    </row>
    <row r="49" spans="1:2" x14ac:dyDescent="0.2">
      <c r="A49" s="102"/>
      <c r="B49" s="40" t="s">
        <v>237</v>
      </c>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pageSetup scale="5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H144"/>
  <sheetViews>
    <sheetView showGridLines="0" view="pageBreakPreview" zoomScaleNormal="100" zoomScaleSheetLayoutView="100" workbookViewId="0">
      <selection sqref="A1:F1"/>
    </sheetView>
  </sheetViews>
  <sheetFormatPr baseColWidth="10" defaultColWidth="9.28515625" defaultRowHeight="11.25" x14ac:dyDescent="0.2"/>
  <cols>
    <col min="1" max="1" width="10" style="40" customWidth="1"/>
    <col min="2" max="2" width="64.5703125" style="40" bestFit="1" customWidth="1"/>
    <col min="3" max="3" width="16.42578125" style="40" bestFit="1" customWidth="1"/>
    <col min="4" max="4" width="19.28515625" style="40" customWidth="1"/>
    <col min="5" max="5" width="24.5703125" style="40" customWidth="1"/>
    <col min="6" max="6" width="22.7109375" style="40" customWidth="1"/>
    <col min="7" max="8" width="16.7109375" style="40" customWidth="1"/>
    <col min="9" max="16384" width="9.28515625" style="40"/>
  </cols>
  <sheetData>
    <row r="1" spans="1:8" s="127" customFormat="1" ht="19.149999999999999" customHeight="1" x14ac:dyDescent="0.25">
      <c r="A1" s="379" t="s">
        <v>1247</v>
      </c>
      <c r="B1" s="380"/>
      <c r="C1" s="380"/>
      <c r="D1" s="380"/>
      <c r="E1" s="380"/>
      <c r="F1" s="380"/>
      <c r="G1" s="36" t="s">
        <v>95</v>
      </c>
      <c r="H1" s="37">
        <v>2022</v>
      </c>
    </row>
    <row r="2" spans="1:8" s="127" customFormat="1" ht="19.149999999999999" customHeight="1" x14ac:dyDescent="0.25">
      <c r="A2" s="379" t="s">
        <v>96</v>
      </c>
      <c r="B2" s="380"/>
      <c r="C2" s="380"/>
      <c r="D2" s="380"/>
      <c r="E2" s="380"/>
      <c r="F2" s="380"/>
      <c r="G2" s="36" t="s">
        <v>97</v>
      </c>
      <c r="H2" s="37" t="s">
        <v>599</v>
      </c>
    </row>
    <row r="3" spans="1:8" s="127" customFormat="1" ht="19.149999999999999" customHeight="1" x14ac:dyDescent="0.25">
      <c r="A3" s="379" t="s">
        <v>1246</v>
      </c>
      <c r="B3" s="380"/>
      <c r="C3" s="380"/>
      <c r="D3" s="380"/>
      <c r="E3" s="380"/>
      <c r="F3" s="380"/>
      <c r="G3" s="36" t="s">
        <v>98</v>
      </c>
      <c r="H3" s="37">
        <v>4</v>
      </c>
    </row>
    <row r="4" spans="1:8" x14ac:dyDescent="0.2">
      <c r="A4" s="38" t="s">
        <v>99</v>
      </c>
      <c r="B4" s="39"/>
      <c r="C4" s="39"/>
      <c r="D4" s="39"/>
      <c r="E4" s="39"/>
      <c r="F4" s="39"/>
      <c r="G4" s="39"/>
      <c r="H4" s="39"/>
    </row>
    <row r="6" spans="1:8" x14ac:dyDescent="0.2">
      <c r="A6" s="39" t="s">
        <v>100</v>
      </c>
      <c r="B6" s="39"/>
      <c r="C6" s="39"/>
      <c r="D6" s="39"/>
      <c r="E6" s="39"/>
      <c r="F6" s="39"/>
      <c r="G6" s="39"/>
      <c r="H6" s="39"/>
    </row>
    <row r="7" spans="1:8" x14ac:dyDescent="0.2">
      <c r="A7" s="41" t="s">
        <v>101</v>
      </c>
      <c r="B7" s="41" t="s">
        <v>102</v>
      </c>
      <c r="C7" s="41" t="s">
        <v>103</v>
      </c>
      <c r="D7" s="41" t="s">
        <v>104</v>
      </c>
      <c r="E7" s="41"/>
      <c r="F7" s="41"/>
      <c r="G7" s="41"/>
      <c r="H7" s="41"/>
    </row>
    <row r="8" spans="1:8" x14ac:dyDescent="0.2">
      <c r="A8" s="42">
        <v>1114</v>
      </c>
      <c r="B8" s="40" t="s">
        <v>105</v>
      </c>
      <c r="C8" s="268">
        <v>494896855.64999998</v>
      </c>
    </row>
    <row r="9" spans="1:8" x14ac:dyDescent="0.2">
      <c r="A9" s="42">
        <v>1115</v>
      </c>
      <c r="B9" s="40" t="s">
        <v>106</v>
      </c>
      <c r="C9" s="268">
        <v>607838363.02999997</v>
      </c>
    </row>
    <row r="10" spans="1:8" x14ac:dyDescent="0.2">
      <c r="A10" s="42">
        <v>1121</v>
      </c>
      <c r="B10" s="40" t="s">
        <v>107</v>
      </c>
      <c r="C10" s="268">
        <v>0</v>
      </c>
    </row>
    <row r="11" spans="1:8" x14ac:dyDescent="0.2">
      <c r="A11" s="42">
        <v>1211</v>
      </c>
      <c r="B11" s="40" t="s">
        <v>108</v>
      </c>
      <c r="C11" s="268">
        <v>0</v>
      </c>
    </row>
    <row r="13" spans="1:8" x14ac:dyDescent="0.2">
      <c r="A13" s="39" t="s">
        <v>109</v>
      </c>
      <c r="B13" s="39"/>
      <c r="C13" s="39"/>
      <c r="D13" s="39"/>
      <c r="E13" s="39"/>
      <c r="F13" s="39"/>
      <c r="G13" s="39"/>
      <c r="H13" s="39"/>
    </row>
    <row r="14" spans="1:8" x14ac:dyDescent="0.2">
      <c r="A14" s="41" t="s">
        <v>101</v>
      </c>
      <c r="B14" s="41" t="s">
        <v>102</v>
      </c>
      <c r="C14" s="41" t="s">
        <v>103</v>
      </c>
      <c r="D14" s="41">
        <v>2021</v>
      </c>
      <c r="E14" s="41">
        <f>D14-1</f>
        <v>2020</v>
      </c>
      <c r="F14" s="41">
        <f>E14-1</f>
        <v>2019</v>
      </c>
      <c r="G14" s="41">
        <f>F14-1</f>
        <v>2018</v>
      </c>
      <c r="H14" s="41" t="s">
        <v>110</v>
      </c>
    </row>
    <row r="15" spans="1:8" x14ac:dyDescent="0.2">
      <c r="A15" s="42">
        <v>1122</v>
      </c>
      <c r="B15" s="40" t="s">
        <v>111</v>
      </c>
      <c r="C15" s="268">
        <v>1198690510.49</v>
      </c>
      <c r="D15" s="268">
        <v>1233697338.1900001</v>
      </c>
      <c r="E15" s="268">
        <v>986289914.78999996</v>
      </c>
      <c r="F15" s="268">
        <v>0</v>
      </c>
      <c r="G15" s="268">
        <v>0</v>
      </c>
    </row>
    <row r="16" spans="1:8" x14ac:dyDescent="0.2">
      <c r="A16" s="42">
        <v>1124</v>
      </c>
      <c r="B16" s="40" t="s">
        <v>112</v>
      </c>
      <c r="C16" s="268">
        <v>0</v>
      </c>
      <c r="D16" s="268">
        <v>0</v>
      </c>
      <c r="E16" s="268">
        <v>0</v>
      </c>
      <c r="F16" s="268">
        <v>0</v>
      </c>
      <c r="G16" s="268">
        <v>0</v>
      </c>
    </row>
    <row r="18" spans="1:8" x14ac:dyDescent="0.2">
      <c r="A18" s="39" t="s">
        <v>113</v>
      </c>
      <c r="B18" s="39"/>
      <c r="C18" s="39"/>
      <c r="D18" s="39"/>
      <c r="E18" s="39"/>
      <c r="F18" s="39"/>
      <c r="G18" s="39"/>
      <c r="H18" s="39"/>
    </row>
    <row r="19" spans="1:8" x14ac:dyDescent="0.2">
      <c r="A19" s="41" t="s">
        <v>101</v>
      </c>
      <c r="B19" s="41" t="s">
        <v>102</v>
      </c>
      <c r="C19" s="41" t="s">
        <v>103</v>
      </c>
      <c r="D19" s="41" t="s">
        <v>114</v>
      </c>
      <c r="E19" s="41" t="s">
        <v>115</v>
      </c>
      <c r="F19" s="41" t="s">
        <v>116</v>
      </c>
      <c r="G19" s="41" t="s">
        <v>117</v>
      </c>
      <c r="H19" s="41" t="s">
        <v>118</v>
      </c>
    </row>
    <row r="20" spans="1:8" x14ac:dyDescent="0.2">
      <c r="A20" s="42">
        <v>1123</v>
      </c>
      <c r="B20" s="40" t="s">
        <v>119</v>
      </c>
      <c r="C20" s="268">
        <v>34072922.879999988</v>
      </c>
      <c r="D20" s="268">
        <v>0</v>
      </c>
      <c r="E20" s="268">
        <v>0</v>
      </c>
      <c r="F20" s="268">
        <v>0</v>
      </c>
      <c r="G20" s="268">
        <v>0</v>
      </c>
    </row>
    <row r="21" spans="1:8" x14ac:dyDescent="0.2">
      <c r="A21" s="42">
        <v>1125</v>
      </c>
      <c r="B21" s="40" t="s">
        <v>120</v>
      </c>
      <c r="C21" s="268">
        <v>0</v>
      </c>
      <c r="D21" s="268">
        <v>0</v>
      </c>
      <c r="E21" s="268">
        <v>0</v>
      </c>
      <c r="F21" s="268">
        <v>0</v>
      </c>
      <c r="G21" s="268">
        <v>0</v>
      </c>
    </row>
    <row r="22" spans="1:8" x14ac:dyDescent="0.2">
      <c r="A22" s="123">
        <v>1126</v>
      </c>
      <c r="B22" s="124" t="s">
        <v>121</v>
      </c>
      <c r="C22" s="268">
        <v>0</v>
      </c>
      <c r="D22" s="268">
        <v>0</v>
      </c>
      <c r="E22" s="268">
        <v>0</v>
      </c>
      <c r="F22" s="268">
        <v>0</v>
      </c>
      <c r="G22" s="268">
        <v>0</v>
      </c>
    </row>
    <row r="23" spans="1:8" x14ac:dyDescent="0.2">
      <c r="A23" s="123">
        <v>1129</v>
      </c>
      <c r="B23" s="124" t="s">
        <v>122</v>
      </c>
      <c r="C23" s="268">
        <v>17134910.699999999</v>
      </c>
      <c r="D23" s="268">
        <v>0</v>
      </c>
      <c r="E23" s="268">
        <v>0</v>
      </c>
      <c r="F23" s="268">
        <v>0</v>
      </c>
      <c r="G23" s="268">
        <v>0</v>
      </c>
    </row>
    <row r="24" spans="1:8" x14ac:dyDescent="0.2">
      <c r="A24" s="42">
        <v>1131</v>
      </c>
      <c r="B24" s="40" t="s">
        <v>123</v>
      </c>
      <c r="C24" s="268">
        <v>8903923.8599999994</v>
      </c>
      <c r="D24" s="268">
        <v>0</v>
      </c>
      <c r="E24" s="268">
        <v>0</v>
      </c>
      <c r="F24" s="268">
        <v>0</v>
      </c>
      <c r="G24" s="268">
        <v>0</v>
      </c>
    </row>
    <row r="25" spans="1:8" x14ac:dyDescent="0.2">
      <c r="A25" s="42">
        <v>1132</v>
      </c>
      <c r="B25" s="40" t="s">
        <v>124</v>
      </c>
      <c r="C25" s="268">
        <v>0</v>
      </c>
      <c r="D25" s="268">
        <v>0</v>
      </c>
      <c r="E25" s="268">
        <v>0</v>
      </c>
      <c r="F25" s="268">
        <v>0</v>
      </c>
      <c r="G25" s="268">
        <v>0</v>
      </c>
    </row>
    <row r="26" spans="1:8" x14ac:dyDescent="0.2">
      <c r="A26" s="42">
        <v>1133</v>
      </c>
      <c r="B26" s="40" t="s">
        <v>125</v>
      </c>
      <c r="C26" s="268">
        <v>0</v>
      </c>
      <c r="D26" s="268">
        <v>0</v>
      </c>
      <c r="E26" s="268">
        <v>0</v>
      </c>
      <c r="F26" s="268">
        <v>0</v>
      </c>
      <c r="G26" s="268">
        <v>0</v>
      </c>
    </row>
    <row r="27" spans="1:8" x14ac:dyDescent="0.2">
      <c r="A27" s="42">
        <v>1134</v>
      </c>
      <c r="B27" s="40" t="s">
        <v>126</v>
      </c>
      <c r="C27" s="268">
        <v>190213886.49000001</v>
      </c>
      <c r="D27" s="268">
        <v>0</v>
      </c>
      <c r="E27" s="268">
        <v>0</v>
      </c>
      <c r="F27" s="268">
        <v>0</v>
      </c>
      <c r="G27" s="268">
        <v>0</v>
      </c>
    </row>
    <row r="28" spans="1:8" x14ac:dyDescent="0.2">
      <c r="A28" s="42">
        <v>1139</v>
      </c>
      <c r="B28" s="40" t="s">
        <v>127</v>
      </c>
      <c r="C28" s="268">
        <v>2450126.1000000006</v>
      </c>
      <c r="D28" s="268">
        <v>0</v>
      </c>
      <c r="E28" s="268">
        <v>0</v>
      </c>
      <c r="F28" s="268">
        <v>0</v>
      </c>
      <c r="G28" s="268">
        <v>0</v>
      </c>
    </row>
    <row r="30" spans="1:8" x14ac:dyDescent="0.2">
      <c r="A30" s="39" t="s">
        <v>128</v>
      </c>
      <c r="B30" s="39"/>
      <c r="C30" s="39"/>
      <c r="D30" s="39"/>
      <c r="E30" s="39"/>
      <c r="F30" s="39"/>
      <c r="G30" s="39"/>
      <c r="H30" s="39"/>
    </row>
    <row r="31" spans="1:8" x14ac:dyDescent="0.2">
      <c r="A31" s="41" t="s">
        <v>101</v>
      </c>
      <c r="B31" s="41" t="s">
        <v>102</v>
      </c>
      <c r="C31" s="41" t="s">
        <v>103</v>
      </c>
      <c r="D31" s="41" t="s">
        <v>129</v>
      </c>
      <c r="E31" s="41" t="s">
        <v>130</v>
      </c>
      <c r="F31" s="41" t="s">
        <v>131</v>
      </c>
      <c r="G31" s="41" t="s">
        <v>132</v>
      </c>
      <c r="H31" s="41"/>
    </row>
    <row r="32" spans="1:8" x14ac:dyDescent="0.2">
      <c r="A32" s="42">
        <v>1140</v>
      </c>
      <c r="B32" s="40" t="s">
        <v>133</v>
      </c>
      <c r="C32" s="114">
        <v>0</v>
      </c>
    </row>
    <row r="33" spans="1:8" x14ac:dyDescent="0.2">
      <c r="A33" s="42">
        <v>1141</v>
      </c>
      <c r="B33" s="40" t="s">
        <v>134</v>
      </c>
      <c r="C33" s="114">
        <v>0</v>
      </c>
    </row>
    <row r="34" spans="1:8" x14ac:dyDescent="0.2">
      <c r="A34" s="42">
        <v>1142</v>
      </c>
      <c r="B34" s="40" t="s">
        <v>135</v>
      </c>
      <c r="C34" s="114">
        <v>0</v>
      </c>
    </row>
    <row r="35" spans="1:8" x14ac:dyDescent="0.2">
      <c r="A35" s="42">
        <v>1143</v>
      </c>
      <c r="B35" s="40" t="s">
        <v>136</v>
      </c>
      <c r="C35" s="114">
        <v>0</v>
      </c>
    </row>
    <row r="36" spans="1:8" x14ac:dyDescent="0.2">
      <c r="A36" s="42">
        <v>1144</v>
      </c>
      <c r="B36" s="40" t="s">
        <v>137</v>
      </c>
      <c r="C36" s="114">
        <v>0</v>
      </c>
    </row>
    <row r="37" spans="1:8" x14ac:dyDescent="0.2">
      <c r="A37" s="42">
        <v>1145</v>
      </c>
      <c r="B37" s="40" t="s">
        <v>138</v>
      </c>
      <c r="C37" s="114">
        <v>0</v>
      </c>
    </row>
    <row r="39" spans="1:8" x14ac:dyDescent="0.2">
      <c r="A39" s="39" t="s">
        <v>139</v>
      </c>
      <c r="B39" s="39"/>
      <c r="C39" s="39"/>
      <c r="D39" s="39"/>
      <c r="E39" s="39"/>
      <c r="F39" s="39"/>
      <c r="G39" s="39"/>
      <c r="H39" s="39"/>
    </row>
    <row r="40" spans="1:8" x14ac:dyDescent="0.2">
      <c r="A40" s="41" t="s">
        <v>101</v>
      </c>
      <c r="B40" s="41" t="s">
        <v>102</v>
      </c>
      <c r="C40" s="41" t="s">
        <v>103</v>
      </c>
      <c r="D40" s="41" t="s">
        <v>140</v>
      </c>
      <c r="E40" s="41" t="s">
        <v>141</v>
      </c>
      <c r="F40" s="41" t="s">
        <v>142</v>
      </c>
      <c r="G40" s="41"/>
      <c r="H40" s="41"/>
    </row>
    <row r="41" spans="1:8" x14ac:dyDescent="0.2">
      <c r="A41" s="42">
        <v>1150</v>
      </c>
      <c r="B41" s="40" t="s">
        <v>143</v>
      </c>
      <c r="C41" s="268">
        <v>39108488.570000008</v>
      </c>
    </row>
    <row r="42" spans="1:8" x14ac:dyDescent="0.2">
      <c r="A42" s="42">
        <v>1151</v>
      </c>
      <c r="B42" s="40" t="s">
        <v>144</v>
      </c>
      <c r="C42" s="268">
        <v>39108488.570000008</v>
      </c>
      <c r="D42" s="40" t="s">
        <v>604</v>
      </c>
    </row>
    <row r="44" spans="1:8" x14ac:dyDescent="0.2">
      <c r="A44" s="39" t="s">
        <v>145</v>
      </c>
      <c r="B44" s="39"/>
      <c r="C44" s="39"/>
      <c r="D44" s="39"/>
      <c r="E44" s="39"/>
      <c r="F44" s="39"/>
      <c r="G44" s="39"/>
      <c r="H44" s="39"/>
    </row>
    <row r="45" spans="1:8" x14ac:dyDescent="0.2">
      <c r="A45" s="41" t="s">
        <v>101</v>
      </c>
      <c r="B45" s="41" t="s">
        <v>102</v>
      </c>
      <c r="C45" s="41" t="s">
        <v>103</v>
      </c>
      <c r="D45" s="41" t="s">
        <v>104</v>
      </c>
      <c r="E45" s="41" t="s">
        <v>118</v>
      </c>
      <c r="F45" s="41"/>
      <c r="G45" s="41"/>
      <c r="H45" s="41"/>
    </row>
    <row r="46" spans="1:8" x14ac:dyDescent="0.2">
      <c r="A46" s="42">
        <v>1213</v>
      </c>
      <c r="B46" s="40" t="s">
        <v>146</v>
      </c>
      <c r="C46" s="114">
        <v>0</v>
      </c>
    </row>
    <row r="48" spans="1:8" x14ac:dyDescent="0.2">
      <c r="A48" s="39" t="s">
        <v>147</v>
      </c>
      <c r="B48" s="39"/>
      <c r="C48" s="39"/>
      <c r="D48" s="39"/>
      <c r="E48" s="39"/>
      <c r="F48" s="39"/>
      <c r="G48" s="39"/>
      <c r="H48" s="39"/>
    </row>
    <row r="49" spans="1:8" x14ac:dyDescent="0.2">
      <c r="A49" s="41" t="s">
        <v>101</v>
      </c>
      <c r="B49" s="41" t="s">
        <v>102</v>
      </c>
      <c r="C49" s="41" t="s">
        <v>103</v>
      </c>
      <c r="D49" s="41"/>
      <c r="E49" s="41"/>
      <c r="F49" s="41"/>
      <c r="G49" s="41"/>
      <c r="H49" s="41"/>
    </row>
    <row r="50" spans="1:8" x14ac:dyDescent="0.2">
      <c r="A50" s="42">
        <v>1214</v>
      </c>
      <c r="B50" s="40" t="s">
        <v>148</v>
      </c>
      <c r="C50" s="114">
        <v>0</v>
      </c>
    </row>
    <row r="52" spans="1:8" x14ac:dyDescent="0.2">
      <c r="A52" s="39" t="s">
        <v>149</v>
      </c>
      <c r="B52" s="39"/>
      <c r="C52" s="39"/>
      <c r="D52" s="39"/>
      <c r="E52" s="39"/>
      <c r="F52" s="39"/>
      <c r="G52" s="39"/>
      <c r="H52" s="39"/>
    </row>
    <row r="53" spans="1:8" x14ac:dyDescent="0.2">
      <c r="A53" s="41" t="s">
        <v>101</v>
      </c>
      <c r="B53" s="41" t="s">
        <v>102</v>
      </c>
      <c r="C53" s="41" t="s">
        <v>103</v>
      </c>
      <c r="D53" s="41" t="s">
        <v>150</v>
      </c>
      <c r="E53" s="41" t="s">
        <v>151</v>
      </c>
      <c r="F53" s="41" t="s">
        <v>140</v>
      </c>
      <c r="G53" s="41" t="s">
        <v>152</v>
      </c>
      <c r="H53" s="41" t="s">
        <v>153</v>
      </c>
    </row>
    <row r="54" spans="1:8" x14ac:dyDescent="0.2">
      <c r="A54" s="42">
        <v>1230</v>
      </c>
      <c r="B54" s="40" t="s">
        <v>154</v>
      </c>
      <c r="C54" s="268">
        <v>17517954073.879997</v>
      </c>
      <c r="D54" s="268">
        <v>539482876.72000003</v>
      </c>
      <c r="E54" s="268">
        <v>-8910948765.3400002</v>
      </c>
    </row>
    <row r="55" spans="1:8" x14ac:dyDescent="0.2">
      <c r="A55" s="42">
        <v>1231</v>
      </c>
      <c r="B55" s="40" t="s">
        <v>155</v>
      </c>
      <c r="C55" s="268">
        <v>593511032.96000004</v>
      </c>
      <c r="D55" s="268">
        <v>0</v>
      </c>
      <c r="E55" s="268">
        <v>0</v>
      </c>
    </row>
    <row r="56" spans="1:8" x14ac:dyDescent="0.2">
      <c r="A56" s="42">
        <v>1232</v>
      </c>
      <c r="B56" s="40" t="s">
        <v>156</v>
      </c>
      <c r="C56" s="268">
        <v>0</v>
      </c>
      <c r="D56" s="268">
        <v>0</v>
      </c>
      <c r="E56" s="268">
        <v>0</v>
      </c>
    </row>
    <row r="57" spans="1:8" x14ac:dyDescent="0.2">
      <c r="A57" s="42">
        <v>1233</v>
      </c>
      <c r="B57" s="40" t="s">
        <v>157</v>
      </c>
      <c r="C57" s="268">
        <v>224701108.42000002</v>
      </c>
      <c r="D57" s="268">
        <v>8386710.7799999993</v>
      </c>
      <c r="E57" s="268">
        <v>-82053833.390000001</v>
      </c>
      <c r="F57" s="40" t="s">
        <v>605</v>
      </c>
      <c r="G57" s="40" t="s">
        <v>606</v>
      </c>
      <c r="H57" s="40" t="s">
        <v>607</v>
      </c>
    </row>
    <row r="58" spans="1:8" x14ac:dyDescent="0.2">
      <c r="A58" s="42">
        <v>1234</v>
      </c>
      <c r="B58" s="40" t="s">
        <v>158</v>
      </c>
      <c r="C58" s="268">
        <v>15386586722.629999</v>
      </c>
      <c r="D58" s="268">
        <v>531096165.94000006</v>
      </c>
      <c r="E58" s="268">
        <v>-8828894931.9500008</v>
      </c>
      <c r="F58" s="40" t="s">
        <v>605</v>
      </c>
      <c r="G58" s="40" t="s">
        <v>606</v>
      </c>
      <c r="H58" s="40" t="s">
        <v>607</v>
      </c>
    </row>
    <row r="59" spans="1:8" x14ac:dyDescent="0.2">
      <c r="A59" s="42">
        <v>1235</v>
      </c>
      <c r="B59" s="40" t="s">
        <v>159</v>
      </c>
      <c r="C59" s="268">
        <v>1304245242.48</v>
      </c>
      <c r="D59" s="268">
        <v>0</v>
      </c>
      <c r="E59" s="268">
        <v>0</v>
      </c>
    </row>
    <row r="60" spans="1:8" x14ac:dyDescent="0.2">
      <c r="A60" s="42">
        <v>1236</v>
      </c>
      <c r="B60" s="40" t="s">
        <v>160</v>
      </c>
      <c r="C60" s="268">
        <v>8909967.3900000006</v>
      </c>
      <c r="D60" s="268">
        <v>0</v>
      </c>
      <c r="E60" s="268">
        <v>0</v>
      </c>
    </row>
    <row r="61" spans="1:8" x14ac:dyDescent="0.2">
      <c r="A61" s="42">
        <v>1239</v>
      </c>
      <c r="B61" s="40" t="s">
        <v>161</v>
      </c>
      <c r="C61" s="268">
        <v>0</v>
      </c>
      <c r="D61" s="268">
        <v>0</v>
      </c>
      <c r="E61" s="268">
        <v>0</v>
      </c>
    </row>
    <row r="62" spans="1:8" x14ac:dyDescent="0.2">
      <c r="A62" s="42">
        <v>1240</v>
      </c>
      <c r="B62" s="40" t="s">
        <v>162</v>
      </c>
      <c r="C62" s="268">
        <v>610473321.26999998</v>
      </c>
      <c r="D62" s="268">
        <v>63555517.150000006</v>
      </c>
      <c r="E62" s="268">
        <v>-382469904.43999994</v>
      </c>
    </row>
    <row r="63" spans="1:8" x14ac:dyDescent="0.2">
      <c r="A63" s="42">
        <v>1241</v>
      </c>
      <c r="B63" s="40" t="s">
        <v>163</v>
      </c>
      <c r="C63" s="268">
        <v>120275823.3199999</v>
      </c>
      <c r="D63" s="268">
        <v>12625417.82</v>
      </c>
      <c r="E63" s="268">
        <v>-89166245.639999986</v>
      </c>
      <c r="F63" s="40" t="s">
        <v>605</v>
      </c>
      <c r="G63" s="40" t="s">
        <v>608</v>
      </c>
      <c r="H63" s="40" t="s">
        <v>607</v>
      </c>
    </row>
    <row r="64" spans="1:8" x14ac:dyDescent="0.2">
      <c r="A64" s="42">
        <v>1242</v>
      </c>
      <c r="B64" s="40" t="s">
        <v>164</v>
      </c>
      <c r="C64" s="268">
        <v>0</v>
      </c>
      <c r="D64" s="268">
        <v>0</v>
      </c>
      <c r="E64" s="268">
        <v>0</v>
      </c>
    </row>
    <row r="65" spans="1:8" x14ac:dyDescent="0.2">
      <c r="A65" s="42">
        <v>1243</v>
      </c>
      <c r="B65" s="40" t="s">
        <v>165</v>
      </c>
      <c r="C65" s="268">
        <v>38345</v>
      </c>
      <c r="D65" s="268">
        <v>3582.57</v>
      </c>
      <c r="E65" s="268">
        <v>-3582.57</v>
      </c>
      <c r="F65" s="40" t="s">
        <v>605</v>
      </c>
      <c r="G65" s="40" t="s">
        <v>1245</v>
      </c>
      <c r="H65" s="40" t="s">
        <v>607</v>
      </c>
    </row>
    <row r="66" spans="1:8" x14ac:dyDescent="0.2">
      <c r="A66" s="42">
        <v>1244</v>
      </c>
      <c r="B66" s="40" t="s">
        <v>166</v>
      </c>
      <c r="C66" s="268">
        <v>170706155.78</v>
      </c>
      <c r="D66" s="268">
        <v>14873703.660000002</v>
      </c>
      <c r="E66" s="268">
        <v>-113666883.20999999</v>
      </c>
      <c r="F66" s="40" t="s">
        <v>605</v>
      </c>
      <c r="G66" s="40" t="s">
        <v>609</v>
      </c>
      <c r="H66" s="40" t="s">
        <v>607</v>
      </c>
    </row>
    <row r="67" spans="1:8" x14ac:dyDescent="0.2">
      <c r="A67" s="42">
        <v>1245</v>
      </c>
      <c r="B67" s="40" t="s">
        <v>167</v>
      </c>
      <c r="C67" s="268">
        <v>0</v>
      </c>
      <c r="D67" s="268">
        <v>0</v>
      </c>
      <c r="E67" s="268">
        <v>0</v>
      </c>
    </row>
    <row r="68" spans="1:8" x14ac:dyDescent="0.2">
      <c r="A68" s="42">
        <v>1246</v>
      </c>
      <c r="B68" s="40" t="s">
        <v>168</v>
      </c>
      <c r="C68" s="268">
        <v>319452997.17000002</v>
      </c>
      <c r="D68" s="268">
        <v>36052813.100000001</v>
      </c>
      <c r="E68" s="268">
        <v>-179633193.01999998</v>
      </c>
      <c r="F68" s="40" t="s">
        <v>605</v>
      </c>
      <c r="G68" s="40" t="s">
        <v>610</v>
      </c>
      <c r="H68" s="40" t="s">
        <v>607</v>
      </c>
    </row>
    <row r="69" spans="1:8" x14ac:dyDescent="0.2">
      <c r="A69" s="42">
        <v>1247</v>
      </c>
      <c r="B69" s="40" t="s">
        <v>169</v>
      </c>
      <c r="C69" s="268">
        <v>0</v>
      </c>
      <c r="D69" s="268">
        <v>0</v>
      </c>
      <c r="E69" s="268">
        <v>0</v>
      </c>
    </row>
    <row r="70" spans="1:8" x14ac:dyDescent="0.2">
      <c r="A70" s="42">
        <v>1248</v>
      </c>
      <c r="B70" s="40" t="s">
        <v>170</v>
      </c>
      <c r="C70" s="268">
        <v>0</v>
      </c>
      <c r="D70" s="268">
        <v>0</v>
      </c>
      <c r="E70" s="268">
        <v>0</v>
      </c>
    </row>
    <row r="72" spans="1:8" x14ac:dyDescent="0.2">
      <c r="A72" s="39" t="s">
        <v>171</v>
      </c>
      <c r="B72" s="39"/>
      <c r="C72" s="39"/>
      <c r="D72" s="39"/>
      <c r="E72" s="39"/>
      <c r="F72" s="39"/>
      <c r="G72" s="39"/>
      <c r="H72" s="39"/>
    </row>
    <row r="73" spans="1:8" x14ac:dyDescent="0.2">
      <c r="A73" s="41" t="s">
        <v>101</v>
      </c>
      <c r="B73" s="41" t="s">
        <v>102</v>
      </c>
      <c r="C73" s="41" t="s">
        <v>103</v>
      </c>
      <c r="D73" s="41" t="s">
        <v>172</v>
      </c>
      <c r="E73" s="41" t="s">
        <v>173</v>
      </c>
      <c r="F73" s="41" t="s">
        <v>140</v>
      </c>
      <c r="G73" s="41" t="s">
        <v>152</v>
      </c>
      <c r="H73" s="41" t="s">
        <v>153</v>
      </c>
    </row>
    <row r="74" spans="1:8" x14ac:dyDescent="0.2">
      <c r="A74" s="42">
        <v>1250</v>
      </c>
      <c r="B74" s="40" t="s">
        <v>174</v>
      </c>
      <c r="C74" s="268">
        <v>102048540.88</v>
      </c>
      <c r="D74" s="268">
        <v>12630603.199999999</v>
      </c>
      <c r="E74" s="268">
        <v>-95062705.810000002</v>
      </c>
    </row>
    <row r="75" spans="1:8" x14ac:dyDescent="0.2">
      <c r="A75" s="42">
        <v>1251</v>
      </c>
      <c r="B75" s="40" t="s">
        <v>175</v>
      </c>
      <c r="C75" s="268">
        <v>21591759.239999998</v>
      </c>
      <c r="D75" s="268">
        <v>997735.62</v>
      </c>
      <c r="E75" s="268">
        <v>-19763995.039999999</v>
      </c>
      <c r="G75" s="40" t="s">
        <v>611</v>
      </c>
    </row>
    <row r="76" spans="1:8" x14ac:dyDescent="0.2">
      <c r="A76" s="42">
        <v>1252</v>
      </c>
      <c r="B76" s="40" t="s">
        <v>176</v>
      </c>
      <c r="C76" s="268">
        <v>89114.97</v>
      </c>
      <c r="D76" s="268">
        <v>0</v>
      </c>
      <c r="E76" s="268">
        <v>0</v>
      </c>
    </row>
    <row r="77" spans="1:8" x14ac:dyDescent="0.2">
      <c r="A77" s="42">
        <v>1253</v>
      </c>
      <c r="B77" s="40" t="s">
        <v>177</v>
      </c>
      <c r="C77" s="268">
        <v>0</v>
      </c>
      <c r="D77" s="268">
        <v>0</v>
      </c>
      <c r="E77" s="268">
        <v>0</v>
      </c>
    </row>
    <row r="78" spans="1:8" x14ac:dyDescent="0.2">
      <c r="A78" s="42">
        <v>1254</v>
      </c>
      <c r="B78" s="40" t="s">
        <v>178</v>
      </c>
      <c r="C78" s="268">
        <v>80367666.670000002</v>
      </c>
      <c r="D78" s="268">
        <v>11632867.58</v>
      </c>
      <c r="E78" s="268">
        <v>-75298710.769999996</v>
      </c>
      <c r="G78" s="40" t="s">
        <v>611</v>
      </c>
    </row>
    <row r="79" spans="1:8" x14ac:dyDescent="0.2">
      <c r="A79" s="42">
        <v>1259</v>
      </c>
      <c r="B79" s="40" t="s">
        <v>179</v>
      </c>
      <c r="C79" s="268">
        <v>0</v>
      </c>
      <c r="D79" s="268">
        <v>0</v>
      </c>
      <c r="E79" s="268">
        <v>0</v>
      </c>
    </row>
    <row r="80" spans="1:8" x14ac:dyDescent="0.2">
      <c r="A80" s="42">
        <v>1270</v>
      </c>
      <c r="B80" s="40" t="s">
        <v>180</v>
      </c>
      <c r="C80" s="268">
        <v>92941647.5</v>
      </c>
      <c r="D80" s="268">
        <v>0</v>
      </c>
      <c r="E80" s="268">
        <v>0</v>
      </c>
    </row>
    <row r="81" spans="1:8" x14ac:dyDescent="0.2">
      <c r="A81" s="42">
        <v>1271</v>
      </c>
      <c r="B81" s="40" t="s">
        <v>181</v>
      </c>
      <c r="C81" s="268">
        <v>0</v>
      </c>
      <c r="D81" s="268">
        <v>0</v>
      </c>
      <c r="E81" s="268">
        <v>0</v>
      </c>
    </row>
    <row r="82" spans="1:8" x14ac:dyDescent="0.2">
      <c r="A82" s="42">
        <v>1272</v>
      </c>
      <c r="B82" s="40" t="s">
        <v>182</v>
      </c>
      <c r="C82" s="268">
        <v>0</v>
      </c>
      <c r="D82" s="268">
        <v>0</v>
      </c>
      <c r="E82" s="268">
        <v>0</v>
      </c>
    </row>
    <row r="83" spans="1:8" x14ac:dyDescent="0.2">
      <c r="A83" s="42">
        <v>1273</v>
      </c>
      <c r="B83" s="40" t="s">
        <v>183</v>
      </c>
      <c r="C83" s="268">
        <v>0</v>
      </c>
      <c r="D83" s="268">
        <v>0</v>
      </c>
      <c r="E83" s="268">
        <v>0</v>
      </c>
    </row>
    <row r="84" spans="1:8" x14ac:dyDescent="0.2">
      <c r="A84" s="42">
        <v>1274</v>
      </c>
      <c r="B84" s="40" t="s">
        <v>184</v>
      </c>
      <c r="C84" s="268">
        <v>92941647.5</v>
      </c>
      <c r="D84" s="268">
        <v>0</v>
      </c>
      <c r="E84" s="268">
        <v>0</v>
      </c>
    </row>
    <row r="85" spans="1:8" x14ac:dyDescent="0.2">
      <c r="A85" s="42">
        <v>1275</v>
      </c>
      <c r="B85" s="40" t="s">
        <v>185</v>
      </c>
      <c r="C85" s="268">
        <v>0</v>
      </c>
      <c r="D85" s="268">
        <v>0</v>
      </c>
      <c r="E85" s="268">
        <v>0</v>
      </c>
    </row>
    <row r="86" spans="1:8" x14ac:dyDescent="0.2">
      <c r="A86" s="42">
        <v>1279</v>
      </c>
      <c r="B86" s="40" t="s">
        <v>186</v>
      </c>
      <c r="C86" s="268">
        <v>0</v>
      </c>
      <c r="D86" s="268">
        <v>0</v>
      </c>
      <c r="E86" s="268">
        <v>0</v>
      </c>
    </row>
    <row r="88" spans="1:8" x14ac:dyDescent="0.2">
      <c r="A88" s="39" t="s">
        <v>187</v>
      </c>
      <c r="B88" s="39"/>
      <c r="C88" s="39"/>
      <c r="D88" s="39"/>
      <c r="E88" s="39"/>
      <c r="F88" s="39"/>
      <c r="G88" s="39"/>
      <c r="H88" s="39"/>
    </row>
    <row r="89" spans="1:8" x14ac:dyDescent="0.2">
      <c r="A89" s="41" t="s">
        <v>101</v>
      </c>
      <c r="B89" s="41" t="s">
        <v>102</v>
      </c>
      <c r="C89" s="41" t="s">
        <v>103</v>
      </c>
      <c r="D89" s="41" t="s">
        <v>188</v>
      </c>
      <c r="E89" s="41"/>
      <c r="F89" s="41"/>
      <c r="G89" s="41"/>
      <c r="H89" s="41"/>
    </row>
    <row r="90" spans="1:8" x14ac:dyDescent="0.2">
      <c r="A90" s="42">
        <v>1160</v>
      </c>
      <c r="B90" s="40" t="s">
        <v>189</v>
      </c>
      <c r="C90" s="268">
        <v>-448455853.04999995</v>
      </c>
    </row>
    <row r="91" spans="1:8" x14ac:dyDescent="0.2">
      <c r="A91" s="42">
        <v>1161</v>
      </c>
      <c r="B91" s="40" t="s">
        <v>190</v>
      </c>
      <c r="C91" s="268">
        <v>-447673683.27999997</v>
      </c>
      <c r="D91" s="40" t="s">
        <v>612</v>
      </c>
    </row>
    <row r="92" spans="1:8" x14ac:dyDescent="0.2">
      <c r="A92" s="42">
        <v>1162</v>
      </c>
      <c r="B92" s="40" t="s">
        <v>191</v>
      </c>
      <c r="C92" s="268">
        <v>-782169.77</v>
      </c>
      <c r="D92" s="40" t="s">
        <v>613</v>
      </c>
    </row>
    <row r="94" spans="1:8" x14ac:dyDescent="0.2">
      <c r="A94" s="39" t="s">
        <v>192</v>
      </c>
      <c r="B94" s="39"/>
      <c r="C94" s="39"/>
      <c r="D94" s="39"/>
      <c r="E94" s="39"/>
      <c r="F94" s="39"/>
      <c r="G94" s="39"/>
      <c r="H94" s="39"/>
    </row>
    <row r="95" spans="1:8" x14ac:dyDescent="0.2">
      <c r="A95" s="41" t="s">
        <v>101</v>
      </c>
      <c r="B95" s="41" t="s">
        <v>102</v>
      </c>
      <c r="C95" s="41" t="s">
        <v>103</v>
      </c>
      <c r="D95" s="41" t="s">
        <v>118</v>
      </c>
      <c r="E95" s="41"/>
      <c r="F95" s="41"/>
      <c r="G95" s="41"/>
      <c r="H95" s="41"/>
    </row>
    <row r="96" spans="1:8" x14ac:dyDescent="0.2">
      <c r="A96" s="42">
        <v>1290</v>
      </c>
      <c r="B96" s="40" t="s">
        <v>193</v>
      </c>
      <c r="C96" s="114">
        <v>0</v>
      </c>
    </row>
    <row r="97" spans="1:8" x14ac:dyDescent="0.2">
      <c r="A97" s="42">
        <v>1291</v>
      </c>
      <c r="B97" s="40" t="s">
        <v>194</v>
      </c>
      <c r="C97" s="114">
        <v>0</v>
      </c>
    </row>
    <row r="98" spans="1:8" x14ac:dyDescent="0.2">
      <c r="A98" s="42">
        <v>1292</v>
      </c>
      <c r="B98" s="40" t="s">
        <v>195</v>
      </c>
      <c r="C98" s="114">
        <v>0</v>
      </c>
    </row>
    <row r="99" spans="1:8" x14ac:dyDescent="0.2">
      <c r="A99" s="42">
        <v>1293</v>
      </c>
      <c r="B99" s="40" t="s">
        <v>196</v>
      </c>
      <c r="C99" s="114">
        <v>0</v>
      </c>
    </row>
    <row r="101" spans="1:8" x14ac:dyDescent="0.2">
      <c r="A101" s="39" t="s">
        <v>197</v>
      </c>
      <c r="B101" s="39"/>
      <c r="C101" s="39"/>
      <c r="D101" s="39"/>
      <c r="E101" s="39"/>
      <c r="F101" s="39"/>
      <c r="G101" s="39"/>
      <c r="H101" s="39"/>
    </row>
    <row r="102" spans="1:8" x14ac:dyDescent="0.2">
      <c r="A102" s="41" t="s">
        <v>101</v>
      </c>
      <c r="B102" s="41" t="s">
        <v>102</v>
      </c>
      <c r="C102" s="41" t="s">
        <v>103</v>
      </c>
      <c r="D102" s="41" t="s">
        <v>114</v>
      </c>
      <c r="E102" s="41" t="s">
        <v>115</v>
      </c>
      <c r="F102" s="41" t="s">
        <v>116</v>
      </c>
      <c r="G102" s="41" t="s">
        <v>198</v>
      </c>
      <c r="H102" s="41" t="s">
        <v>199</v>
      </c>
    </row>
    <row r="103" spans="1:8" x14ac:dyDescent="0.2">
      <c r="A103" s="42">
        <v>2110</v>
      </c>
      <c r="B103" s="40" t="s">
        <v>200</v>
      </c>
      <c r="C103" s="268">
        <v>-197277597.04000002</v>
      </c>
      <c r="D103" s="268">
        <v>0</v>
      </c>
      <c r="E103" s="268">
        <v>0</v>
      </c>
      <c r="F103" s="268">
        <v>0</v>
      </c>
      <c r="G103" s="268">
        <v>0</v>
      </c>
    </row>
    <row r="104" spans="1:8" x14ac:dyDescent="0.2">
      <c r="A104" s="42">
        <v>2111</v>
      </c>
      <c r="B104" s="40" t="s">
        <v>201</v>
      </c>
      <c r="C104" s="268">
        <v>-5521.9</v>
      </c>
      <c r="D104" s="268">
        <v>0</v>
      </c>
      <c r="E104" s="268">
        <v>0</v>
      </c>
      <c r="F104" s="268">
        <v>0</v>
      </c>
      <c r="G104" s="268">
        <v>0</v>
      </c>
    </row>
    <row r="105" spans="1:8" x14ac:dyDescent="0.2">
      <c r="A105" s="42">
        <v>2112</v>
      </c>
      <c r="B105" s="40" t="s">
        <v>202</v>
      </c>
      <c r="C105" s="268">
        <v>-44928317.539999999</v>
      </c>
      <c r="D105" s="268">
        <v>0</v>
      </c>
      <c r="E105" s="268">
        <v>0</v>
      </c>
      <c r="F105" s="268">
        <v>0</v>
      </c>
      <c r="G105" s="268">
        <v>0</v>
      </c>
    </row>
    <row r="106" spans="1:8" x14ac:dyDescent="0.2">
      <c r="A106" s="42">
        <v>2113</v>
      </c>
      <c r="B106" s="40" t="s">
        <v>203</v>
      </c>
      <c r="C106" s="268">
        <v>-24241513.850000001</v>
      </c>
      <c r="D106" s="268">
        <v>0</v>
      </c>
      <c r="E106" s="268">
        <v>0</v>
      </c>
      <c r="F106" s="268">
        <v>0</v>
      </c>
      <c r="G106" s="268">
        <v>0</v>
      </c>
    </row>
    <row r="107" spans="1:8" x14ac:dyDescent="0.2">
      <c r="A107" s="42">
        <v>2114</v>
      </c>
      <c r="B107" s="40" t="s">
        <v>204</v>
      </c>
      <c r="C107" s="268">
        <v>-1710.62</v>
      </c>
      <c r="D107" s="268">
        <v>0</v>
      </c>
      <c r="E107" s="268">
        <v>0</v>
      </c>
      <c r="F107" s="268">
        <v>0</v>
      </c>
      <c r="G107" s="268">
        <v>0</v>
      </c>
    </row>
    <row r="108" spans="1:8" x14ac:dyDescent="0.2">
      <c r="A108" s="42">
        <v>2115</v>
      </c>
      <c r="B108" s="40" t="s">
        <v>205</v>
      </c>
      <c r="C108" s="268">
        <v>0</v>
      </c>
      <c r="D108" s="268">
        <v>0</v>
      </c>
      <c r="E108" s="268">
        <v>0</v>
      </c>
      <c r="F108" s="268">
        <v>0</v>
      </c>
      <c r="G108" s="268">
        <v>0</v>
      </c>
    </row>
    <row r="109" spans="1:8" x14ac:dyDescent="0.2">
      <c r="A109" s="42">
        <v>2116</v>
      </c>
      <c r="B109" s="40" t="s">
        <v>206</v>
      </c>
      <c r="C109" s="268">
        <v>0</v>
      </c>
      <c r="D109" s="268">
        <v>0</v>
      </c>
      <c r="E109" s="268">
        <v>0</v>
      </c>
      <c r="F109" s="268">
        <v>0</v>
      </c>
      <c r="G109" s="268">
        <v>0</v>
      </c>
    </row>
    <row r="110" spans="1:8" x14ac:dyDescent="0.2">
      <c r="A110" s="42">
        <v>2117</v>
      </c>
      <c r="B110" s="40" t="s">
        <v>207</v>
      </c>
      <c r="C110" s="268">
        <v>-109872546.63000001</v>
      </c>
      <c r="D110" s="268">
        <v>0</v>
      </c>
      <c r="E110" s="268">
        <v>0</v>
      </c>
      <c r="F110" s="268">
        <v>0</v>
      </c>
      <c r="G110" s="268">
        <v>0</v>
      </c>
    </row>
    <row r="111" spans="1:8" x14ac:dyDescent="0.2">
      <c r="A111" s="42">
        <v>2118</v>
      </c>
      <c r="B111" s="40" t="s">
        <v>208</v>
      </c>
      <c r="C111" s="268">
        <v>0</v>
      </c>
      <c r="D111" s="268">
        <v>0</v>
      </c>
      <c r="E111" s="268">
        <v>0</v>
      </c>
      <c r="F111" s="268">
        <v>0</v>
      </c>
      <c r="G111" s="268">
        <v>0</v>
      </c>
    </row>
    <row r="112" spans="1:8" x14ac:dyDescent="0.2">
      <c r="A112" s="42">
        <v>2119</v>
      </c>
      <c r="B112" s="40" t="s">
        <v>209</v>
      </c>
      <c r="C112" s="268">
        <v>-18227986.499999996</v>
      </c>
      <c r="D112" s="268">
        <v>0</v>
      </c>
      <c r="E112" s="268">
        <v>0</v>
      </c>
      <c r="F112" s="268">
        <v>0</v>
      </c>
      <c r="G112" s="268">
        <v>0</v>
      </c>
    </row>
    <row r="113" spans="1:8" x14ac:dyDescent="0.2">
      <c r="A113" s="42">
        <v>2120</v>
      </c>
      <c r="B113" s="40" t="s">
        <v>210</v>
      </c>
      <c r="C113" s="268">
        <v>0</v>
      </c>
      <c r="D113" s="268">
        <v>0</v>
      </c>
      <c r="E113" s="268">
        <v>0</v>
      </c>
      <c r="F113" s="268">
        <v>0</v>
      </c>
      <c r="G113" s="268">
        <v>0</v>
      </c>
    </row>
    <row r="114" spans="1:8" x14ac:dyDescent="0.2">
      <c r="A114" s="42">
        <v>2121</v>
      </c>
      <c r="B114" s="40" t="s">
        <v>211</v>
      </c>
      <c r="C114" s="268">
        <v>0</v>
      </c>
      <c r="D114" s="268">
        <v>0</v>
      </c>
      <c r="E114" s="268">
        <v>0</v>
      </c>
      <c r="F114" s="268">
        <v>0</v>
      </c>
      <c r="G114" s="268">
        <v>0</v>
      </c>
    </row>
    <row r="115" spans="1:8" x14ac:dyDescent="0.2">
      <c r="A115" s="42">
        <v>2122</v>
      </c>
      <c r="B115" s="40" t="s">
        <v>212</v>
      </c>
      <c r="C115" s="268">
        <v>0</v>
      </c>
      <c r="D115" s="268">
        <v>0</v>
      </c>
      <c r="E115" s="268">
        <v>0</v>
      </c>
      <c r="F115" s="268">
        <v>0</v>
      </c>
      <c r="G115" s="268">
        <v>0</v>
      </c>
    </row>
    <row r="116" spans="1:8" x14ac:dyDescent="0.2">
      <c r="A116" s="42">
        <v>2129</v>
      </c>
      <c r="B116" s="40" t="s">
        <v>213</v>
      </c>
      <c r="C116" s="268">
        <v>0</v>
      </c>
      <c r="D116" s="268">
        <v>0</v>
      </c>
      <c r="E116" s="268">
        <v>0</v>
      </c>
      <c r="F116" s="268">
        <v>0</v>
      </c>
      <c r="G116" s="268">
        <v>0</v>
      </c>
    </row>
    <row r="118" spans="1:8" x14ac:dyDescent="0.2">
      <c r="A118" s="39" t="s">
        <v>214</v>
      </c>
      <c r="B118" s="39"/>
      <c r="C118" s="39"/>
      <c r="D118" s="39"/>
      <c r="E118" s="39"/>
      <c r="F118" s="39"/>
      <c r="G118" s="39"/>
      <c r="H118" s="39"/>
    </row>
    <row r="119" spans="1:8" x14ac:dyDescent="0.2">
      <c r="A119" s="41" t="s">
        <v>101</v>
      </c>
      <c r="B119" s="41" t="s">
        <v>102</v>
      </c>
      <c r="C119" s="41" t="s">
        <v>103</v>
      </c>
      <c r="D119" s="41" t="s">
        <v>215</v>
      </c>
      <c r="E119" s="41" t="s">
        <v>118</v>
      </c>
      <c r="F119" s="41"/>
      <c r="G119" s="41"/>
      <c r="H119" s="41"/>
    </row>
    <row r="120" spans="1:8" x14ac:dyDescent="0.2">
      <c r="A120" s="42">
        <v>2160</v>
      </c>
      <c r="B120" s="40" t="s">
        <v>216</v>
      </c>
      <c r="C120" s="268">
        <v>-21835.13</v>
      </c>
    </row>
    <row r="121" spans="1:8" x14ac:dyDescent="0.2">
      <c r="A121" s="42">
        <v>2161</v>
      </c>
      <c r="B121" s="40" t="s">
        <v>217</v>
      </c>
      <c r="C121" s="268">
        <v>-21835.13</v>
      </c>
    </row>
    <row r="122" spans="1:8" x14ac:dyDescent="0.2">
      <c r="A122" s="42">
        <v>2162</v>
      </c>
      <c r="B122" s="40" t="s">
        <v>218</v>
      </c>
      <c r="C122" s="268">
        <v>0</v>
      </c>
    </row>
    <row r="123" spans="1:8" x14ac:dyDescent="0.2">
      <c r="A123" s="42">
        <v>2163</v>
      </c>
      <c r="B123" s="40" t="s">
        <v>219</v>
      </c>
      <c r="C123" s="268">
        <v>0</v>
      </c>
    </row>
    <row r="124" spans="1:8" x14ac:dyDescent="0.2">
      <c r="A124" s="42">
        <v>2164</v>
      </c>
      <c r="B124" s="40" t="s">
        <v>220</v>
      </c>
      <c r="C124" s="268">
        <v>0</v>
      </c>
    </row>
    <row r="125" spans="1:8" x14ac:dyDescent="0.2">
      <c r="A125" s="42">
        <v>2165</v>
      </c>
      <c r="B125" s="40" t="s">
        <v>221</v>
      </c>
      <c r="C125" s="268">
        <v>0</v>
      </c>
    </row>
    <row r="126" spans="1:8" x14ac:dyDescent="0.2">
      <c r="A126" s="42">
        <v>2166</v>
      </c>
      <c r="B126" s="40" t="s">
        <v>222</v>
      </c>
      <c r="C126" s="268">
        <v>0</v>
      </c>
    </row>
    <row r="127" spans="1:8" x14ac:dyDescent="0.2">
      <c r="A127" s="42">
        <v>2250</v>
      </c>
      <c r="B127" s="40" t="s">
        <v>223</v>
      </c>
      <c r="C127" s="268">
        <v>0</v>
      </c>
    </row>
    <row r="128" spans="1:8" x14ac:dyDescent="0.2">
      <c r="A128" s="42">
        <v>2251</v>
      </c>
      <c r="B128" s="40" t="s">
        <v>224</v>
      </c>
      <c r="C128" s="268">
        <v>0</v>
      </c>
    </row>
    <row r="129" spans="1:8" x14ac:dyDescent="0.2">
      <c r="A129" s="42">
        <v>2252</v>
      </c>
      <c r="B129" s="40" t="s">
        <v>225</v>
      </c>
      <c r="C129" s="268">
        <v>0</v>
      </c>
    </row>
    <row r="130" spans="1:8" x14ac:dyDescent="0.2">
      <c r="A130" s="42">
        <v>2253</v>
      </c>
      <c r="B130" s="40" t="s">
        <v>226</v>
      </c>
      <c r="C130" s="268">
        <v>0</v>
      </c>
    </row>
    <row r="131" spans="1:8" x14ac:dyDescent="0.2">
      <c r="A131" s="42">
        <v>2254</v>
      </c>
      <c r="B131" s="40" t="s">
        <v>227</v>
      </c>
      <c r="C131" s="268">
        <v>0</v>
      </c>
    </row>
    <row r="132" spans="1:8" x14ac:dyDescent="0.2">
      <c r="A132" s="42">
        <v>2255</v>
      </c>
      <c r="B132" s="40" t="s">
        <v>228</v>
      </c>
      <c r="C132" s="268">
        <v>0</v>
      </c>
    </row>
    <row r="133" spans="1:8" x14ac:dyDescent="0.2">
      <c r="A133" s="42">
        <v>2256</v>
      </c>
      <c r="B133" s="40" t="s">
        <v>229</v>
      </c>
      <c r="C133" s="268">
        <v>0</v>
      </c>
    </row>
    <row r="135" spans="1:8" x14ac:dyDescent="0.2">
      <c r="A135" s="39" t="s">
        <v>230</v>
      </c>
      <c r="B135" s="39"/>
      <c r="C135" s="39"/>
      <c r="D135" s="39"/>
      <c r="E135" s="39"/>
      <c r="F135" s="39"/>
      <c r="G135" s="39"/>
      <c r="H135" s="39"/>
    </row>
    <row r="136" spans="1:8" x14ac:dyDescent="0.2">
      <c r="A136" s="46" t="s">
        <v>101</v>
      </c>
      <c r="B136" s="46" t="s">
        <v>102</v>
      </c>
      <c r="C136" s="46" t="s">
        <v>103</v>
      </c>
      <c r="D136" s="46" t="s">
        <v>215</v>
      </c>
      <c r="E136" s="46" t="s">
        <v>118</v>
      </c>
      <c r="F136" s="46"/>
      <c r="G136" s="46"/>
      <c r="H136" s="46"/>
    </row>
    <row r="137" spans="1:8" x14ac:dyDescent="0.2">
      <c r="A137" s="42">
        <v>2159</v>
      </c>
      <c r="B137" s="40" t="s">
        <v>231</v>
      </c>
      <c r="C137" s="268">
        <v>0</v>
      </c>
    </row>
    <row r="138" spans="1:8" x14ac:dyDescent="0.2">
      <c r="A138" s="42">
        <v>2199</v>
      </c>
      <c r="B138" s="40" t="s">
        <v>232</v>
      </c>
      <c r="C138" s="268">
        <v>0</v>
      </c>
    </row>
    <row r="139" spans="1:8" x14ac:dyDescent="0.2">
      <c r="A139" s="42">
        <v>2240</v>
      </c>
      <c r="B139" s="40" t="s">
        <v>233</v>
      </c>
      <c r="C139" s="268">
        <v>-26267760.170000002</v>
      </c>
    </row>
    <row r="140" spans="1:8" x14ac:dyDescent="0.2">
      <c r="A140" s="42">
        <v>2241</v>
      </c>
      <c r="B140" s="40" t="s">
        <v>234</v>
      </c>
      <c r="C140" s="268">
        <v>0</v>
      </c>
    </row>
    <row r="141" spans="1:8" x14ac:dyDescent="0.2">
      <c r="A141" s="42">
        <v>2242</v>
      </c>
      <c r="B141" s="40" t="s">
        <v>235</v>
      </c>
      <c r="C141" s="268">
        <v>0</v>
      </c>
    </row>
    <row r="142" spans="1:8" x14ac:dyDescent="0.2">
      <c r="A142" s="42">
        <v>2249</v>
      </c>
      <c r="B142" s="40" t="s">
        <v>236</v>
      </c>
      <c r="C142" s="268">
        <v>-26267760.170000002</v>
      </c>
    </row>
    <row r="144" spans="1:8" x14ac:dyDescent="0.2">
      <c r="B144" s="40" t="s">
        <v>237</v>
      </c>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pageSetup scale="4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E218"/>
  <sheetViews>
    <sheetView showGridLines="0" view="pageBreakPreview" zoomScaleNormal="100" zoomScaleSheetLayoutView="100" workbookViewId="0">
      <selection sqref="A1:C1"/>
    </sheetView>
  </sheetViews>
  <sheetFormatPr baseColWidth="10" defaultColWidth="9.28515625" defaultRowHeight="11.25" x14ac:dyDescent="0.2"/>
  <cols>
    <col min="1" max="1" width="10" style="354" customWidth="1"/>
    <col min="2" max="2" width="72.7109375" style="354" bestFit="1" customWidth="1"/>
    <col min="3" max="3" width="15.7109375" style="354" customWidth="1"/>
    <col min="4" max="5" width="19.7109375" style="354" customWidth="1"/>
    <col min="6" max="16384" width="9.28515625" style="354"/>
  </cols>
  <sheetData>
    <row r="1" spans="1:5" s="314" customFormat="1" ht="19.149999999999999" customHeight="1" x14ac:dyDescent="0.25">
      <c r="A1" s="377" t="s">
        <v>1247</v>
      </c>
      <c r="B1" s="377"/>
      <c r="C1" s="377"/>
      <c r="D1" s="36" t="s">
        <v>95</v>
      </c>
      <c r="E1" s="37">
        <v>2022</v>
      </c>
    </row>
    <row r="2" spans="1:5" s="313" customFormat="1" ht="19.149999999999999" customHeight="1" x14ac:dyDescent="0.25">
      <c r="A2" s="377" t="s">
        <v>435</v>
      </c>
      <c r="B2" s="377"/>
      <c r="C2" s="377"/>
      <c r="D2" s="36" t="s">
        <v>97</v>
      </c>
      <c r="E2" s="37" t="s">
        <v>599</v>
      </c>
    </row>
    <row r="3" spans="1:5" s="313" customFormat="1" ht="19.149999999999999" customHeight="1" x14ac:dyDescent="0.25">
      <c r="A3" s="377" t="s">
        <v>1246</v>
      </c>
      <c r="B3" s="377"/>
      <c r="C3" s="377"/>
      <c r="D3" s="36" t="s">
        <v>98</v>
      </c>
      <c r="E3" s="37">
        <v>4</v>
      </c>
    </row>
    <row r="4" spans="1:5" x14ac:dyDescent="0.2">
      <c r="A4" s="38" t="s">
        <v>99</v>
      </c>
      <c r="B4" s="353"/>
      <c r="C4" s="353"/>
      <c r="D4" s="353"/>
      <c r="E4" s="353"/>
    </row>
    <row r="6" spans="1:5" x14ac:dyDescent="0.2">
      <c r="A6" s="355" t="s">
        <v>434</v>
      </c>
      <c r="B6" s="355"/>
      <c r="C6" s="355"/>
      <c r="D6" s="355"/>
      <c r="E6" s="355"/>
    </row>
    <row r="7" spans="1:5" x14ac:dyDescent="0.2">
      <c r="A7" s="356" t="s">
        <v>101</v>
      </c>
      <c r="B7" s="356" t="s">
        <v>102</v>
      </c>
      <c r="C7" s="356" t="s">
        <v>103</v>
      </c>
      <c r="D7" s="356" t="s">
        <v>386</v>
      </c>
      <c r="E7" s="356"/>
    </row>
    <row r="8" spans="1:5" x14ac:dyDescent="0.2">
      <c r="A8" s="54">
        <v>4100</v>
      </c>
      <c r="B8" s="357" t="s">
        <v>433</v>
      </c>
      <c r="C8" s="358">
        <v>2564966531.9099998</v>
      </c>
      <c r="D8" s="357"/>
      <c r="E8" s="352"/>
    </row>
    <row r="9" spans="1:5" x14ac:dyDescent="0.2">
      <c r="A9" s="54">
        <v>4110</v>
      </c>
      <c r="B9" s="357" t="s">
        <v>432</v>
      </c>
      <c r="C9" s="358">
        <v>0</v>
      </c>
      <c r="D9" s="357"/>
      <c r="E9" s="352"/>
    </row>
    <row r="10" spans="1:5" x14ac:dyDescent="0.2">
      <c r="A10" s="54">
        <v>4111</v>
      </c>
      <c r="B10" s="357" t="s">
        <v>431</v>
      </c>
      <c r="C10" s="358">
        <v>0</v>
      </c>
      <c r="D10" s="357"/>
      <c r="E10" s="352"/>
    </row>
    <row r="11" spans="1:5" x14ac:dyDescent="0.2">
      <c r="A11" s="54">
        <v>4112</v>
      </c>
      <c r="B11" s="357" t="s">
        <v>430</v>
      </c>
      <c r="C11" s="358">
        <v>0</v>
      </c>
      <c r="D11" s="357"/>
      <c r="E11" s="352"/>
    </row>
    <row r="12" spans="1:5" x14ac:dyDescent="0.2">
      <c r="A12" s="54">
        <v>4113</v>
      </c>
      <c r="B12" s="357" t="s">
        <v>429</v>
      </c>
      <c r="C12" s="358">
        <v>0</v>
      </c>
      <c r="D12" s="357"/>
      <c r="E12" s="352"/>
    </row>
    <row r="13" spans="1:5" x14ac:dyDescent="0.2">
      <c r="A13" s="54">
        <v>4114</v>
      </c>
      <c r="B13" s="357" t="s">
        <v>428</v>
      </c>
      <c r="C13" s="358">
        <v>0</v>
      </c>
      <c r="D13" s="357"/>
      <c r="E13" s="352"/>
    </row>
    <row r="14" spans="1:5" x14ac:dyDescent="0.2">
      <c r="A14" s="54">
        <v>4115</v>
      </c>
      <c r="B14" s="357" t="s">
        <v>427</v>
      </c>
      <c r="C14" s="358">
        <v>0</v>
      </c>
      <c r="D14" s="357"/>
      <c r="E14" s="352"/>
    </row>
    <row r="15" spans="1:5" x14ac:dyDescent="0.2">
      <c r="A15" s="54">
        <v>4116</v>
      </c>
      <c r="B15" s="357" t="s">
        <v>426</v>
      </c>
      <c r="C15" s="358">
        <v>0</v>
      </c>
      <c r="D15" s="357"/>
      <c r="E15" s="352"/>
    </row>
    <row r="16" spans="1:5" x14ac:dyDescent="0.2">
      <c r="A16" s="54">
        <v>4117</v>
      </c>
      <c r="B16" s="357" t="s">
        <v>425</v>
      </c>
      <c r="C16" s="358">
        <v>0</v>
      </c>
      <c r="D16" s="357"/>
      <c r="E16" s="352"/>
    </row>
    <row r="17" spans="1:5" x14ac:dyDescent="0.2">
      <c r="A17" s="54">
        <v>4118</v>
      </c>
      <c r="B17" s="357" t="s">
        <v>424</v>
      </c>
      <c r="C17" s="358">
        <v>0</v>
      </c>
      <c r="D17" s="357"/>
      <c r="E17" s="352"/>
    </row>
    <row r="18" spans="1:5" x14ac:dyDescent="0.2">
      <c r="A18" s="54">
        <v>4119</v>
      </c>
      <c r="B18" s="357" t="s">
        <v>423</v>
      </c>
      <c r="C18" s="358">
        <v>0</v>
      </c>
      <c r="D18" s="357"/>
      <c r="E18" s="352"/>
    </row>
    <row r="19" spans="1:5" x14ac:dyDescent="0.2">
      <c r="A19" s="54">
        <v>4120</v>
      </c>
      <c r="B19" s="357" t="s">
        <v>422</v>
      </c>
      <c r="C19" s="358">
        <v>0</v>
      </c>
      <c r="D19" s="357"/>
      <c r="E19" s="352"/>
    </row>
    <row r="20" spans="1:5" x14ac:dyDescent="0.2">
      <c r="A20" s="54">
        <v>4121</v>
      </c>
      <c r="B20" s="357" t="s">
        <v>421</v>
      </c>
      <c r="C20" s="358">
        <v>0</v>
      </c>
      <c r="D20" s="357"/>
      <c r="E20" s="352"/>
    </row>
    <row r="21" spans="1:5" x14ac:dyDescent="0.2">
      <c r="A21" s="54">
        <v>4122</v>
      </c>
      <c r="B21" s="357" t="s">
        <v>420</v>
      </c>
      <c r="C21" s="358">
        <v>0</v>
      </c>
      <c r="D21" s="357"/>
      <c r="E21" s="352"/>
    </row>
    <row r="22" spans="1:5" x14ac:dyDescent="0.2">
      <c r="A22" s="54">
        <v>4123</v>
      </c>
      <c r="B22" s="357" t="s">
        <v>419</v>
      </c>
      <c r="C22" s="358">
        <v>0</v>
      </c>
      <c r="D22" s="357"/>
      <c r="E22" s="352"/>
    </row>
    <row r="23" spans="1:5" x14ac:dyDescent="0.2">
      <c r="A23" s="54">
        <v>4124</v>
      </c>
      <c r="B23" s="357" t="s">
        <v>418</v>
      </c>
      <c r="C23" s="358">
        <v>0</v>
      </c>
      <c r="D23" s="357"/>
      <c r="E23" s="352"/>
    </row>
    <row r="24" spans="1:5" x14ac:dyDescent="0.2">
      <c r="A24" s="54">
        <v>4129</v>
      </c>
      <c r="B24" s="357" t="s">
        <v>417</v>
      </c>
      <c r="C24" s="358">
        <v>0</v>
      </c>
      <c r="D24" s="357"/>
      <c r="E24" s="352"/>
    </row>
    <row r="25" spans="1:5" x14ac:dyDescent="0.2">
      <c r="A25" s="54">
        <v>4130</v>
      </c>
      <c r="B25" s="357" t="s">
        <v>416</v>
      </c>
      <c r="C25" s="358">
        <v>0</v>
      </c>
      <c r="D25" s="357"/>
      <c r="E25" s="352"/>
    </row>
    <row r="26" spans="1:5" x14ac:dyDescent="0.2">
      <c r="A26" s="54">
        <v>4131</v>
      </c>
      <c r="B26" s="357" t="s">
        <v>415</v>
      </c>
      <c r="C26" s="358">
        <v>0</v>
      </c>
      <c r="D26" s="357"/>
      <c r="E26" s="352"/>
    </row>
    <row r="27" spans="1:5" x14ac:dyDescent="0.2">
      <c r="A27" s="54">
        <v>4132</v>
      </c>
      <c r="B27" s="357" t="s">
        <v>414</v>
      </c>
      <c r="C27" s="358">
        <v>0</v>
      </c>
      <c r="D27" s="357"/>
      <c r="E27" s="352"/>
    </row>
    <row r="28" spans="1:5" x14ac:dyDescent="0.2">
      <c r="A28" s="54">
        <v>4140</v>
      </c>
      <c r="B28" s="357" t="s">
        <v>413</v>
      </c>
      <c r="C28" s="358">
        <v>0</v>
      </c>
      <c r="D28" s="357"/>
      <c r="E28" s="352"/>
    </row>
    <row r="29" spans="1:5" x14ac:dyDescent="0.2">
      <c r="A29" s="54">
        <v>4141</v>
      </c>
      <c r="B29" s="357" t="s">
        <v>412</v>
      </c>
      <c r="C29" s="358">
        <v>0</v>
      </c>
      <c r="D29" s="357"/>
      <c r="E29" s="352"/>
    </row>
    <row r="30" spans="1:5" x14ac:dyDescent="0.2">
      <c r="A30" s="54">
        <v>4143</v>
      </c>
      <c r="B30" s="357" t="s">
        <v>411</v>
      </c>
      <c r="C30" s="358">
        <v>0</v>
      </c>
      <c r="D30" s="357"/>
      <c r="E30" s="352"/>
    </row>
    <row r="31" spans="1:5" x14ac:dyDescent="0.2">
      <c r="A31" s="54">
        <v>4144</v>
      </c>
      <c r="B31" s="357" t="s">
        <v>410</v>
      </c>
      <c r="C31" s="358">
        <v>0</v>
      </c>
      <c r="D31" s="357"/>
      <c r="E31" s="352"/>
    </row>
    <row r="32" spans="1:5" x14ac:dyDescent="0.2">
      <c r="A32" s="54">
        <v>4145</v>
      </c>
      <c r="B32" s="357" t="s">
        <v>409</v>
      </c>
      <c r="C32" s="358">
        <v>0</v>
      </c>
      <c r="D32" s="357"/>
      <c r="E32" s="352"/>
    </row>
    <row r="33" spans="1:5" x14ac:dyDescent="0.2">
      <c r="A33" s="54">
        <v>4149</v>
      </c>
      <c r="B33" s="357" t="s">
        <v>408</v>
      </c>
      <c r="C33" s="358">
        <v>0</v>
      </c>
      <c r="D33" s="357"/>
      <c r="E33" s="352"/>
    </row>
    <row r="34" spans="1:5" x14ac:dyDescent="0.2">
      <c r="A34" s="54">
        <v>4150</v>
      </c>
      <c r="B34" s="357" t="s">
        <v>407</v>
      </c>
      <c r="C34" s="358">
        <v>0</v>
      </c>
      <c r="D34" s="357"/>
      <c r="E34" s="352"/>
    </row>
    <row r="35" spans="1:5" x14ac:dyDescent="0.2">
      <c r="A35" s="54">
        <v>4151</v>
      </c>
      <c r="B35" s="357" t="s">
        <v>407</v>
      </c>
      <c r="C35" s="358">
        <v>0</v>
      </c>
      <c r="D35" s="357"/>
      <c r="E35" s="352"/>
    </row>
    <row r="36" spans="1:5" x14ac:dyDescent="0.2">
      <c r="A36" s="54">
        <v>4154</v>
      </c>
      <c r="B36" s="357" t="s">
        <v>406</v>
      </c>
      <c r="C36" s="358">
        <v>0</v>
      </c>
      <c r="D36" s="357"/>
      <c r="E36" s="352"/>
    </row>
    <row r="37" spans="1:5" x14ac:dyDescent="0.2">
      <c r="A37" s="54">
        <v>4160</v>
      </c>
      <c r="B37" s="357" t="s">
        <v>405</v>
      </c>
      <c r="C37" s="358">
        <v>0</v>
      </c>
      <c r="D37" s="357"/>
      <c r="E37" s="352"/>
    </row>
    <row r="38" spans="1:5" x14ac:dyDescent="0.2">
      <c r="A38" s="54">
        <v>4161</v>
      </c>
      <c r="B38" s="357" t="s">
        <v>404</v>
      </c>
      <c r="C38" s="358">
        <v>0</v>
      </c>
      <c r="D38" s="357"/>
      <c r="E38" s="352"/>
    </row>
    <row r="39" spans="1:5" x14ac:dyDescent="0.2">
      <c r="A39" s="54">
        <v>4162</v>
      </c>
      <c r="B39" s="357" t="s">
        <v>403</v>
      </c>
      <c r="C39" s="358">
        <v>0</v>
      </c>
      <c r="D39" s="357"/>
      <c r="E39" s="352"/>
    </row>
    <row r="40" spans="1:5" x14ac:dyDescent="0.2">
      <c r="A40" s="54">
        <v>4163</v>
      </c>
      <c r="B40" s="357" t="s">
        <v>402</v>
      </c>
      <c r="C40" s="358">
        <v>0</v>
      </c>
      <c r="D40" s="357"/>
      <c r="E40" s="352"/>
    </row>
    <row r="41" spans="1:5" x14ac:dyDescent="0.2">
      <c r="A41" s="54">
        <v>4164</v>
      </c>
      <c r="B41" s="357" t="s">
        <v>401</v>
      </c>
      <c r="C41" s="358">
        <v>0</v>
      </c>
      <c r="D41" s="357"/>
      <c r="E41" s="352"/>
    </row>
    <row r="42" spans="1:5" x14ac:dyDescent="0.2">
      <c r="A42" s="54">
        <v>4165</v>
      </c>
      <c r="B42" s="357" t="s">
        <v>400</v>
      </c>
      <c r="C42" s="358">
        <v>0</v>
      </c>
      <c r="D42" s="357"/>
      <c r="E42" s="352"/>
    </row>
    <row r="43" spans="1:5" x14ac:dyDescent="0.2">
      <c r="A43" s="54">
        <v>4166</v>
      </c>
      <c r="B43" s="357" t="s">
        <v>399</v>
      </c>
      <c r="C43" s="358">
        <v>0</v>
      </c>
      <c r="D43" s="357"/>
      <c r="E43" s="352"/>
    </row>
    <row r="44" spans="1:5" x14ac:dyDescent="0.2">
      <c r="A44" s="54">
        <v>4168</v>
      </c>
      <c r="B44" s="357" t="s">
        <v>398</v>
      </c>
      <c r="C44" s="358">
        <v>0</v>
      </c>
      <c r="D44" s="357"/>
      <c r="E44" s="352"/>
    </row>
    <row r="45" spans="1:5" x14ac:dyDescent="0.2">
      <c r="A45" s="54">
        <v>4169</v>
      </c>
      <c r="B45" s="357" t="s">
        <v>397</v>
      </c>
      <c r="C45" s="358">
        <v>0</v>
      </c>
      <c r="D45" s="357"/>
      <c r="E45" s="352"/>
    </row>
    <row r="46" spans="1:5" x14ac:dyDescent="0.2">
      <c r="A46" s="54">
        <v>4170</v>
      </c>
      <c r="B46" s="357" t="s">
        <v>396</v>
      </c>
      <c r="C46" s="358">
        <v>2564966531.9099998</v>
      </c>
      <c r="D46" s="357"/>
      <c r="E46" s="352"/>
    </row>
    <row r="47" spans="1:5" x14ac:dyDescent="0.2">
      <c r="A47" s="54">
        <v>4171</v>
      </c>
      <c r="B47" s="357" t="s">
        <v>395</v>
      </c>
      <c r="C47" s="358">
        <v>0</v>
      </c>
      <c r="D47" s="357"/>
      <c r="E47" s="352"/>
    </row>
    <row r="48" spans="1:5" x14ac:dyDescent="0.2">
      <c r="A48" s="54">
        <v>4172</v>
      </c>
      <c r="B48" s="357" t="s">
        <v>394</v>
      </c>
      <c r="C48" s="358">
        <v>0</v>
      </c>
      <c r="D48" s="357"/>
      <c r="E48" s="352"/>
    </row>
    <row r="49" spans="1:5" x14ac:dyDescent="0.2">
      <c r="A49" s="54">
        <v>4173</v>
      </c>
      <c r="B49" s="357" t="s">
        <v>393</v>
      </c>
      <c r="C49" s="358">
        <v>2564966531.9099998</v>
      </c>
      <c r="D49" s="357"/>
      <c r="E49" s="352"/>
    </row>
    <row r="50" spans="1:5" x14ac:dyDescent="0.2">
      <c r="A50" s="54">
        <v>4174</v>
      </c>
      <c r="B50" s="357" t="s">
        <v>392</v>
      </c>
      <c r="C50" s="358">
        <v>0</v>
      </c>
      <c r="D50" s="357"/>
      <c r="E50" s="352"/>
    </row>
    <row r="51" spans="1:5" x14ac:dyDescent="0.2">
      <c r="A51" s="54">
        <v>4175</v>
      </c>
      <c r="B51" s="357" t="s">
        <v>391</v>
      </c>
      <c r="C51" s="358">
        <v>0</v>
      </c>
      <c r="D51" s="357"/>
      <c r="E51" s="352"/>
    </row>
    <row r="52" spans="1:5" x14ac:dyDescent="0.2">
      <c r="A52" s="54">
        <v>4176</v>
      </c>
      <c r="B52" s="357" t="s">
        <v>390</v>
      </c>
      <c r="C52" s="358">
        <v>0</v>
      </c>
      <c r="D52" s="357"/>
      <c r="E52" s="352"/>
    </row>
    <row r="53" spans="1:5" x14ac:dyDescent="0.2">
      <c r="A53" s="54">
        <v>4177</v>
      </c>
      <c r="B53" s="357" t="s">
        <v>389</v>
      </c>
      <c r="C53" s="358">
        <v>0</v>
      </c>
      <c r="D53" s="357"/>
      <c r="E53" s="352"/>
    </row>
    <row r="54" spans="1:5" x14ac:dyDescent="0.2">
      <c r="A54" s="54">
        <v>4178</v>
      </c>
      <c r="B54" s="357" t="s">
        <v>388</v>
      </c>
      <c r="C54" s="358">
        <v>0</v>
      </c>
      <c r="D54" s="357"/>
      <c r="E54" s="352"/>
    </row>
    <row r="55" spans="1:5" x14ac:dyDescent="0.2">
      <c r="A55" s="54"/>
      <c r="B55" s="357"/>
      <c r="C55" s="360"/>
      <c r="D55" s="357"/>
      <c r="E55" s="352"/>
    </row>
    <row r="56" spans="1:5" x14ac:dyDescent="0.2">
      <c r="A56" s="355" t="s">
        <v>387</v>
      </c>
      <c r="B56" s="355"/>
      <c r="C56" s="355"/>
      <c r="D56" s="355"/>
      <c r="E56" s="350"/>
    </row>
    <row r="57" spans="1:5" x14ac:dyDescent="0.2">
      <c r="A57" s="356" t="s">
        <v>101</v>
      </c>
      <c r="B57" s="356" t="s">
        <v>102</v>
      </c>
      <c r="C57" s="356" t="s">
        <v>103</v>
      </c>
      <c r="D57" s="356" t="s">
        <v>386</v>
      </c>
      <c r="E57" s="351"/>
    </row>
    <row r="58" spans="1:5" x14ac:dyDescent="0.2">
      <c r="A58" s="54">
        <v>4200</v>
      </c>
      <c r="B58" s="357" t="s">
        <v>385</v>
      </c>
      <c r="C58" s="358">
        <v>4075705.73</v>
      </c>
      <c r="D58" s="357"/>
      <c r="E58" s="352"/>
    </row>
    <row r="59" spans="1:5" x14ac:dyDescent="0.2">
      <c r="A59" s="54">
        <v>4210</v>
      </c>
      <c r="B59" s="357" t="s">
        <v>384</v>
      </c>
      <c r="C59" s="358">
        <v>4075705.73</v>
      </c>
      <c r="D59" s="357"/>
      <c r="E59" s="352"/>
    </row>
    <row r="60" spans="1:5" x14ac:dyDescent="0.2">
      <c r="A60" s="54">
        <v>4211</v>
      </c>
      <c r="B60" s="357" t="s">
        <v>294</v>
      </c>
      <c r="C60" s="358">
        <v>0</v>
      </c>
      <c r="D60" s="357"/>
      <c r="E60" s="352"/>
    </row>
    <row r="61" spans="1:5" x14ac:dyDescent="0.2">
      <c r="A61" s="54">
        <v>4212</v>
      </c>
      <c r="B61" s="357" t="s">
        <v>291</v>
      </c>
      <c r="C61" s="358">
        <v>0</v>
      </c>
      <c r="D61" s="357"/>
      <c r="E61" s="352"/>
    </row>
    <row r="62" spans="1:5" x14ac:dyDescent="0.2">
      <c r="A62" s="54">
        <v>4213</v>
      </c>
      <c r="B62" s="357" t="s">
        <v>288</v>
      </c>
      <c r="C62" s="358">
        <v>4075705.73</v>
      </c>
      <c r="D62" s="357"/>
      <c r="E62" s="352"/>
    </row>
    <row r="63" spans="1:5" x14ac:dyDescent="0.2">
      <c r="A63" s="54">
        <v>4214</v>
      </c>
      <c r="B63" s="357" t="s">
        <v>383</v>
      </c>
      <c r="C63" s="358">
        <v>0</v>
      </c>
      <c r="D63" s="357"/>
      <c r="E63" s="352"/>
    </row>
    <row r="64" spans="1:5" x14ac:dyDescent="0.2">
      <c r="A64" s="54">
        <v>4215</v>
      </c>
      <c r="B64" s="357" t="s">
        <v>382</v>
      </c>
      <c r="C64" s="358">
        <v>0</v>
      </c>
      <c r="D64" s="357"/>
      <c r="E64" s="352"/>
    </row>
    <row r="65" spans="1:5" x14ac:dyDescent="0.2">
      <c r="A65" s="54">
        <v>4220</v>
      </c>
      <c r="B65" s="357" t="s">
        <v>381</v>
      </c>
      <c r="C65" s="358">
        <v>0</v>
      </c>
      <c r="D65" s="357"/>
      <c r="E65" s="352"/>
    </row>
    <row r="66" spans="1:5" x14ac:dyDescent="0.2">
      <c r="A66" s="54">
        <v>4221</v>
      </c>
      <c r="B66" s="357" t="s">
        <v>380</v>
      </c>
      <c r="C66" s="358">
        <v>0</v>
      </c>
      <c r="D66" s="357"/>
      <c r="E66" s="352"/>
    </row>
    <row r="67" spans="1:5" x14ac:dyDescent="0.2">
      <c r="A67" s="54">
        <v>4223</v>
      </c>
      <c r="B67" s="357" t="s">
        <v>321</v>
      </c>
      <c r="C67" s="358">
        <v>0</v>
      </c>
      <c r="D67" s="357"/>
      <c r="E67" s="352"/>
    </row>
    <row r="68" spans="1:5" x14ac:dyDescent="0.2">
      <c r="A68" s="54">
        <v>4225</v>
      </c>
      <c r="B68" s="357" t="s">
        <v>313</v>
      </c>
      <c r="C68" s="358">
        <v>0</v>
      </c>
      <c r="D68" s="357"/>
      <c r="E68" s="352"/>
    </row>
    <row r="69" spans="1:5" x14ac:dyDescent="0.2">
      <c r="A69" s="54">
        <v>4227</v>
      </c>
      <c r="B69" s="357" t="s">
        <v>379</v>
      </c>
      <c r="C69" s="358">
        <v>0</v>
      </c>
      <c r="D69" s="357"/>
      <c r="E69" s="352"/>
    </row>
    <row r="70" spans="1:5" x14ac:dyDescent="0.2">
      <c r="A70" s="359"/>
      <c r="B70" s="359"/>
      <c r="C70" s="359"/>
      <c r="D70" s="359"/>
      <c r="E70" s="352"/>
    </row>
    <row r="71" spans="1:5" x14ac:dyDescent="0.2">
      <c r="A71" s="355" t="s">
        <v>378</v>
      </c>
      <c r="B71" s="355"/>
      <c r="C71" s="355"/>
      <c r="D71" s="355"/>
      <c r="E71" s="350"/>
    </row>
    <row r="72" spans="1:5" x14ac:dyDescent="0.2">
      <c r="A72" s="356" t="s">
        <v>101</v>
      </c>
      <c r="B72" s="356" t="s">
        <v>102</v>
      </c>
      <c r="C72" s="356" t="s">
        <v>103</v>
      </c>
      <c r="D72" s="356" t="s">
        <v>215</v>
      </c>
      <c r="E72" s="351" t="s">
        <v>118</v>
      </c>
    </row>
    <row r="73" spans="1:5" x14ac:dyDescent="0.2">
      <c r="A73" s="50">
        <v>4300</v>
      </c>
      <c r="B73" s="357" t="s">
        <v>377</v>
      </c>
      <c r="C73" s="358">
        <v>180097658.97</v>
      </c>
      <c r="D73" s="357"/>
      <c r="E73" s="55"/>
    </row>
    <row r="74" spans="1:5" x14ac:dyDescent="0.2">
      <c r="A74" s="50">
        <v>4310</v>
      </c>
      <c r="B74" s="357" t="s">
        <v>376</v>
      </c>
      <c r="C74" s="358">
        <v>133573590.66</v>
      </c>
      <c r="D74" s="357"/>
      <c r="E74" s="55"/>
    </row>
    <row r="75" spans="1:5" x14ac:dyDescent="0.2">
      <c r="A75" s="50">
        <v>4311</v>
      </c>
      <c r="B75" s="357" t="s">
        <v>375</v>
      </c>
      <c r="C75" s="358">
        <v>133573590.66</v>
      </c>
      <c r="D75" s="357"/>
      <c r="E75" s="55"/>
    </row>
    <row r="76" spans="1:5" x14ac:dyDescent="0.2">
      <c r="A76" s="50">
        <v>4319</v>
      </c>
      <c r="B76" s="357" t="s">
        <v>374</v>
      </c>
      <c r="C76" s="358">
        <v>0</v>
      </c>
      <c r="D76" s="357"/>
      <c r="E76" s="55"/>
    </row>
    <row r="77" spans="1:5" x14ac:dyDescent="0.2">
      <c r="A77" s="50">
        <v>4320</v>
      </c>
      <c r="B77" s="357" t="s">
        <v>373</v>
      </c>
      <c r="C77" s="358">
        <v>0</v>
      </c>
      <c r="D77" s="357"/>
      <c r="E77" s="55"/>
    </row>
    <row r="78" spans="1:5" x14ac:dyDescent="0.2">
      <c r="A78" s="50">
        <v>4321</v>
      </c>
      <c r="B78" s="357" t="s">
        <v>372</v>
      </c>
      <c r="C78" s="358">
        <v>0</v>
      </c>
      <c r="D78" s="357"/>
      <c r="E78" s="55"/>
    </row>
    <row r="79" spans="1:5" x14ac:dyDescent="0.2">
      <c r="A79" s="50">
        <v>4322</v>
      </c>
      <c r="B79" s="357" t="s">
        <v>371</v>
      </c>
      <c r="C79" s="358">
        <v>0</v>
      </c>
      <c r="D79" s="357"/>
      <c r="E79" s="55"/>
    </row>
    <row r="80" spans="1:5" x14ac:dyDescent="0.2">
      <c r="A80" s="50">
        <v>4323</v>
      </c>
      <c r="B80" s="357" t="s">
        <v>370</v>
      </c>
      <c r="C80" s="358">
        <v>0</v>
      </c>
      <c r="D80" s="357"/>
      <c r="E80" s="55"/>
    </row>
    <row r="81" spans="1:5" x14ac:dyDescent="0.2">
      <c r="A81" s="50">
        <v>4324</v>
      </c>
      <c r="B81" s="357" t="s">
        <v>369</v>
      </c>
      <c r="C81" s="358">
        <v>0</v>
      </c>
      <c r="D81" s="357"/>
      <c r="E81" s="55"/>
    </row>
    <row r="82" spans="1:5" x14ac:dyDescent="0.2">
      <c r="A82" s="50">
        <v>4325</v>
      </c>
      <c r="B82" s="357" t="s">
        <v>368</v>
      </c>
      <c r="C82" s="358">
        <v>0</v>
      </c>
      <c r="D82" s="357"/>
      <c r="E82" s="55"/>
    </row>
    <row r="83" spans="1:5" x14ac:dyDescent="0.2">
      <c r="A83" s="50">
        <v>4330</v>
      </c>
      <c r="B83" s="357" t="s">
        <v>367</v>
      </c>
      <c r="C83" s="358">
        <v>0</v>
      </c>
      <c r="D83" s="357"/>
      <c r="E83" s="55"/>
    </row>
    <row r="84" spans="1:5" x14ac:dyDescent="0.2">
      <c r="A84" s="50">
        <v>4331</v>
      </c>
      <c r="B84" s="357" t="s">
        <v>367</v>
      </c>
      <c r="C84" s="358">
        <v>0</v>
      </c>
      <c r="D84" s="357"/>
      <c r="E84" s="55"/>
    </row>
    <row r="85" spans="1:5" x14ac:dyDescent="0.2">
      <c r="A85" s="50">
        <v>4340</v>
      </c>
      <c r="B85" s="357" t="s">
        <v>366</v>
      </c>
      <c r="C85" s="358">
        <v>0</v>
      </c>
      <c r="D85" s="357"/>
      <c r="E85" s="55"/>
    </row>
    <row r="86" spans="1:5" x14ac:dyDescent="0.2">
      <c r="A86" s="50">
        <v>4341</v>
      </c>
      <c r="B86" s="357" t="s">
        <v>366</v>
      </c>
      <c r="C86" s="358">
        <v>0</v>
      </c>
      <c r="D86" s="357"/>
      <c r="E86" s="55"/>
    </row>
    <row r="87" spans="1:5" x14ac:dyDescent="0.2">
      <c r="A87" s="50">
        <v>4390</v>
      </c>
      <c r="B87" s="357" t="s">
        <v>360</v>
      </c>
      <c r="C87" s="358">
        <v>46524068.310000002</v>
      </c>
      <c r="D87" s="357"/>
      <c r="E87" s="55"/>
    </row>
    <row r="88" spans="1:5" x14ac:dyDescent="0.2">
      <c r="A88" s="50">
        <v>4392</v>
      </c>
      <c r="B88" s="357" t="s">
        <v>365</v>
      </c>
      <c r="C88" s="358">
        <v>3381271.24</v>
      </c>
      <c r="D88" s="357"/>
      <c r="E88" s="55"/>
    </row>
    <row r="89" spans="1:5" x14ac:dyDescent="0.2">
      <c r="A89" s="50">
        <v>4393</v>
      </c>
      <c r="B89" s="357" t="s">
        <v>364</v>
      </c>
      <c r="C89" s="358">
        <v>154328.22</v>
      </c>
      <c r="D89" s="357"/>
      <c r="E89" s="55"/>
    </row>
    <row r="90" spans="1:5" x14ac:dyDescent="0.2">
      <c r="A90" s="50">
        <v>4394</v>
      </c>
      <c r="B90" s="357" t="s">
        <v>363</v>
      </c>
      <c r="C90" s="358">
        <v>0</v>
      </c>
      <c r="D90" s="357"/>
      <c r="E90" s="55"/>
    </row>
    <row r="91" spans="1:5" x14ac:dyDescent="0.2">
      <c r="A91" s="50">
        <v>4395</v>
      </c>
      <c r="B91" s="357" t="s">
        <v>244</v>
      </c>
      <c r="C91" s="358">
        <v>0</v>
      </c>
      <c r="D91" s="357"/>
      <c r="E91" s="55"/>
    </row>
    <row r="92" spans="1:5" x14ac:dyDescent="0.2">
      <c r="A92" s="50">
        <v>4396</v>
      </c>
      <c r="B92" s="357" t="s">
        <v>362</v>
      </c>
      <c r="C92" s="358">
        <v>0</v>
      </c>
      <c r="D92" s="357"/>
      <c r="E92" s="55"/>
    </row>
    <row r="93" spans="1:5" x14ac:dyDescent="0.2">
      <c r="A93" s="50">
        <v>4397</v>
      </c>
      <c r="B93" s="357" t="s">
        <v>361</v>
      </c>
      <c r="C93" s="358">
        <v>0</v>
      </c>
      <c r="D93" s="357"/>
      <c r="E93" s="55"/>
    </row>
    <row r="94" spans="1:5" x14ac:dyDescent="0.2">
      <c r="A94" s="50">
        <v>4399</v>
      </c>
      <c r="B94" s="357" t="s">
        <v>360</v>
      </c>
      <c r="C94" s="358">
        <v>42988468.850000001</v>
      </c>
      <c r="D94" s="357"/>
      <c r="E94" s="55"/>
    </row>
    <row r="95" spans="1:5" x14ac:dyDescent="0.2">
      <c r="A95" s="359"/>
      <c r="B95" s="359"/>
      <c r="C95" s="359"/>
      <c r="D95" s="359"/>
      <c r="E95" s="352"/>
    </row>
    <row r="96" spans="1:5" x14ac:dyDescent="0.2">
      <c r="A96" s="355" t="s">
        <v>359</v>
      </c>
      <c r="B96" s="355"/>
      <c r="C96" s="355"/>
      <c r="D96" s="355"/>
      <c r="E96" s="350"/>
    </row>
    <row r="97" spans="1:5" x14ac:dyDescent="0.2">
      <c r="A97" s="356" t="s">
        <v>101</v>
      </c>
      <c r="B97" s="356" t="s">
        <v>102</v>
      </c>
      <c r="C97" s="356" t="s">
        <v>103</v>
      </c>
      <c r="D97" s="356" t="s">
        <v>358</v>
      </c>
      <c r="E97" s="351" t="s">
        <v>118</v>
      </c>
    </row>
    <row r="98" spans="1:5" x14ac:dyDescent="0.2">
      <c r="A98" s="54">
        <v>5000</v>
      </c>
      <c r="B98" s="164" t="s">
        <v>357</v>
      </c>
      <c r="C98" s="324">
        <v>2189969122.8099999</v>
      </c>
      <c r="D98" s="361">
        <v>1</v>
      </c>
      <c r="E98" s="190"/>
    </row>
    <row r="99" spans="1:5" x14ac:dyDescent="0.2">
      <c r="A99" s="54">
        <v>5100</v>
      </c>
      <c r="B99" s="164" t="s">
        <v>356</v>
      </c>
      <c r="C99" s="324">
        <v>1425785277.3099999</v>
      </c>
      <c r="D99" s="361"/>
      <c r="E99" s="190"/>
    </row>
    <row r="100" spans="1:5" x14ac:dyDescent="0.2">
      <c r="A100" s="54">
        <v>5110</v>
      </c>
      <c r="B100" s="164" t="s">
        <v>355</v>
      </c>
      <c r="C100" s="324">
        <v>630384133.53999996</v>
      </c>
      <c r="D100" s="361"/>
      <c r="E100" s="190"/>
    </row>
    <row r="101" spans="1:5" ht="33.75" x14ac:dyDescent="0.2">
      <c r="A101" s="54">
        <v>5111</v>
      </c>
      <c r="B101" s="164" t="s">
        <v>354</v>
      </c>
      <c r="C101" s="324">
        <v>280080197.36000001</v>
      </c>
      <c r="D101" s="361">
        <v>0.12789230425341461</v>
      </c>
      <c r="E101" s="190" t="s">
        <v>354</v>
      </c>
    </row>
    <row r="102" spans="1:5" x14ac:dyDescent="0.2">
      <c r="A102" s="54">
        <v>5112</v>
      </c>
      <c r="B102" s="164" t="s">
        <v>353</v>
      </c>
      <c r="C102" s="324">
        <v>10521438.960000001</v>
      </c>
      <c r="D102" s="361">
        <v>4.8043777651530081E-3</v>
      </c>
      <c r="E102" s="190"/>
    </row>
    <row r="103" spans="1:5" x14ac:dyDescent="0.2">
      <c r="A103" s="54">
        <v>5113</v>
      </c>
      <c r="B103" s="164" t="s">
        <v>352</v>
      </c>
      <c r="C103" s="324">
        <v>87793323.329999998</v>
      </c>
      <c r="D103" s="361">
        <v>4.008884071267195E-2</v>
      </c>
      <c r="E103" s="190"/>
    </row>
    <row r="104" spans="1:5" x14ac:dyDescent="0.2">
      <c r="A104" s="54">
        <v>5114</v>
      </c>
      <c r="B104" s="164" t="s">
        <v>351</v>
      </c>
      <c r="C104" s="324">
        <v>87746587.909999996</v>
      </c>
      <c r="D104" s="361">
        <v>4.0067500037356839E-2</v>
      </c>
      <c r="E104" s="190"/>
    </row>
    <row r="105" spans="1:5" x14ac:dyDescent="0.2">
      <c r="A105" s="54">
        <v>5115</v>
      </c>
      <c r="B105" s="164" t="s">
        <v>350</v>
      </c>
      <c r="C105" s="324">
        <v>127590244.27</v>
      </c>
      <c r="D105" s="361">
        <v>5.8261206946281507E-2</v>
      </c>
      <c r="E105" s="190"/>
    </row>
    <row r="106" spans="1:5" x14ac:dyDescent="0.2">
      <c r="A106" s="54">
        <v>5116</v>
      </c>
      <c r="B106" s="164" t="s">
        <v>349</v>
      </c>
      <c r="C106" s="324">
        <v>36652341.710000001</v>
      </c>
      <c r="D106" s="361">
        <v>1.673646506164915E-2</v>
      </c>
      <c r="E106" s="190"/>
    </row>
    <row r="107" spans="1:5" x14ac:dyDescent="0.2">
      <c r="A107" s="54">
        <v>5120</v>
      </c>
      <c r="B107" s="164" t="s">
        <v>348</v>
      </c>
      <c r="C107" s="324">
        <v>221250297.26000002</v>
      </c>
      <c r="D107" s="361"/>
      <c r="E107" s="190"/>
    </row>
    <row r="108" spans="1:5" x14ac:dyDescent="0.2">
      <c r="A108" s="54">
        <v>5121</v>
      </c>
      <c r="B108" s="164" t="s">
        <v>347</v>
      </c>
      <c r="C108" s="324">
        <v>8999056.0099999998</v>
      </c>
      <c r="D108" s="361">
        <v>4.1092159319822295E-3</v>
      </c>
      <c r="E108" s="190"/>
    </row>
    <row r="109" spans="1:5" x14ac:dyDescent="0.2">
      <c r="A109" s="54">
        <v>5122</v>
      </c>
      <c r="B109" s="164" t="s">
        <v>346</v>
      </c>
      <c r="C109" s="324">
        <v>0</v>
      </c>
      <c r="D109" s="361">
        <v>0</v>
      </c>
      <c r="E109" s="190"/>
    </row>
    <row r="110" spans="1:5" x14ac:dyDescent="0.2">
      <c r="A110" s="54">
        <v>5123</v>
      </c>
      <c r="B110" s="164" t="s">
        <v>345</v>
      </c>
      <c r="C110" s="324">
        <v>0</v>
      </c>
      <c r="D110" s="361">
        <v>0</v>
      </c>
      <c r="E110" s="190"/>
    </row>
    <row r="111" spans="1:5" x14ac:dyDescent="0.2">
      <c r="A111" s="54">
        <v>5124</v>
      </c>
      <c r="B111" s="164" t="s">
        <v>344</v>
      </c>
      <c r="C111" s="324">
        <v>100215241.89</v>
      </c>
      <c r="D111" s="361">
        <v>4.5761029617354378E-2</v>
      </c>
      <c r="E111" s="190"/>
    </row>
    <row r="112" spans="1:5" x14ac:dyDescent="0.2">
      <c r="A112" s="54">
        <v>5125</v>
      </c>
      <c r="B112" s="164" t="s">
        <v>343</v>
      </c>
      <c r="C112" s="324">
        <v>59738950</v>
      </c>
      <c r="D112" s="361">
        <v>2.7278443964245291E-2</v>
      </c>
      <c r="E112" s="190"/>
    </row>
    <row r="113" spans="1:5" x14ac:dyDescent="0.2">
      <c r="A113" s="54">
        <v>5126</v>
      </c>
      <c r="B113" s="164" t="s">
        <v>342</v>
      </c>
      <c r="C113" s="324">
        <v>25148408.91</v>
      </c>
      <c r="D113" s="361">
        <v>1.1483453646931558E-2</v>
      </c>
      <c r="E113" s="190"/>
    </row>
    <row r="114" spans="1:5" x14ac:dyDescent="0.2">
      <c r="A114" s="54">
        <v>5127</v>
      </c>
      <c r="B114" s="164" t="s">
        <v>341</v>
      </c>
      <c r="C114" s="324">
        <v>11628554.119999999</v>
      </c>
      <c r="D114" s="361">
        <v>5.3099169293670829E-3</v>
      </c>
      <c r="E114" s="190"/>
    </row>
    <row r="115" spans="1:5" x14ac:dyDescent="0.2">
      <c r="A115" s="54">
        <v>5128</v>
      </c>
      <c r="B115" s="164" t="s">
        <v>340</v>
      </c>
      <c r="C115" s="324">
        <v>0</v>
      </c>
      <c r="D115" s="361">
        <v>0</v>
      </c>
      <c r="E115" s="190"/>
    </row>
    <row r="116" spans="1:5" x14ac:dyDescent="0.2">
      <c r="A116" s="54">
        <v>5129</v>
      </c>
      <c r="B116" s="164" t="s">
        <v>339</v>
      </c>
      <c r="C116" s="324">
        <v>15520086.33</v>
      </c>
      <c r="D116" s="361">
        <v>7.0868973303540549E-3</v>
      </c>
      <c r="E116" s="190"/>
    </row>
    <row r="117" spans="1:5" x14ac:dyDescent="0.2">
      <c r="A117" s="54">
        <v>5130</v>
      </c>
      <c r="B117" s="164" t="s">
        <v>338</v>
      </c>
      <c r="C117" s="324">
        <v>574150846.50999999</v>
      </c>
      <c r="D117" s="361"/>
      <c r="E117" s="190"/>
    </row>
    <row r="118" spans="1:5" ht="22.5" x14ac:dyDescent="0.2">
      <c r="A118" s="54">
        <v>5131</v>
      </c>
      <c r="B118" s="164" t="s">
        <v>337</v>
      </c>
      <c r="C118" s="324">
        <v>294749773.61000001</v>
      </c>
      <c r="D118" s="361">
        <v>0.13459083534100233</v>
      </c>
      <c r="E118" s="190" t="s">
        <v>616</v>
      </c>
    </row>
    <row r="119" spans="1:5" x14ac:dyDescent="0.2">
      <c r="A119" s="54">
        <v>5132</v>
      </c>
      <c r="B119" s="164" t="s">
        <v>336</v>
      </c>
      <c r="C119" s="324">
        <v>10299497.800000001</v>
      </c>
      <c r="D119" s="361">
        <v>4.7030333408465946E-3</v>
      </c>
      <c r="E119" s="190"/>
    </row>
    <row r="120" spans="1:5" x14ac:dyDescent="0.2">
      <c r="A120" s="54">
        <v>5133</v>
      </c>
      <c r="B120" s="164" t="s">
        <v>335</v>
      </c>
      <c r="C120" s="324">
        <v>66203020.039999999</v>
      </c>
      <c r="D120" s="361">
        <v>3.02301157356289E-2</v>
      </c>
      <c r="E120" s="190"/>
    </row>
    <row r="121" spans="1:5" x14ac:dyDescent="0.2">
      <c r="A121" s="54">
        <v>5134</v>
      </c>
      <c r="B121" s="164" t="s">
        <v>334</v>
      </c>
      <c r="C121" s="324">
        <v>23948716.140000001</v>
      </c>
      <c r="D121" s="361">
        <v>1.0935641005417853E-2</v>
      </c>
      <c r="E121" s="190"/>
    </row>
    <row r="122" spans="1:5" x14ac:dyDescent="0.2">
      <c r="A122" s="54">
        <v>5135</v>
      </c>
      <c r="B122" s="164" t="s">
        <v>333</v>
      </c>
      <c r="C122" s="324">
        <v>79598467.269999996</v>
      </c>
      <c r="D122" s="361">
        <v>3.6346844547226018E-2</v>
      </c>
      <c r="E122" s="190"/>
    </row>
    <row r="123" spans="1:5" x14ac:dyDescent="0.2">
      <c r="A123" s="54">
        <v>5136</v>
      </c>
      <c r="B123" s="164" t="s">
        <v>332</v>
      </c>
      <c r="C123" s="324">
        <v>17890623.550000001</v>
      </c>
      <c r="D123" s="361">
        <v>8.1693496787955296E-3</v>
      </c>
      <c r="E123" s="190"/>
    </row>
    <row r="124" spans="1:5" x14ac:dyDescent="0.2">
      <c r="A124" s="54">
        <v>5137</v>
      </c>
      <c r="B124" s="164" t="s">
        <v>331</v>
      </c>
      <c r="C124" s="324">
        <v>452456.85</v>
      </c>
      <c r="D124" s="361">
        <v>2.0660421431852982E-4</v>
      </c>
      <c r="E124" s="190"/>
    </row>
    <row r="125" spans="1:5" x14ac:dyDescent="0.2">
      <c r="A125" s="54">
        <v>5138</v>
      </c>
      <c r="B125" s="164" t="s">
        <v>330</v>
      </c>
      <c r="C125" s="324">
        <v>3582692.53</v>
      </c>
      <c r="D125" s="361">
        <v>1.6359557277241263E-3</v>
      </c>
      <c r="E125" s="190"/>
    </row>
    <row r="126" spans="1:5" x14ac:dyDescent="0.2">
      <c r="A126" s="54">
        <v>5139</v>
      </c>
      <c r="B126" s="164" t="s">
        <v>329</v>
      </c>
      <c r="C126" s="324">
        <v>77425598.719999999</v>
      </c>
      <c r="D126" s="361">
        <v>3.5354653138055858E-2</v>
      </c>
      <c r="E126" s="190"/>
    </row>
    <row r="127" spans="1:5" x14ac:dyDescent="0.2">
      <c r="A127" s="54">
        <v>5200</v>
      </c>
      <c r="B127" s="164" t="s">
        <v>328</v>
      </c>
      <c r="C127" s="324">
        <v>103366904.33</v>
      </c>
      <c r="D127" s="361"/>
      <c r="E127" s="190"/>
    </row>
    <row r="128" spans="1:5" x14ac:dyDescent="0.2">
      <c r="A128" s="54">
        <v>5210</v>
      </c>
      <c r="B128" s="164" t="s">
        <v>327</v>
      </c>
      <c r="C128" s="324">
        <v>0</v>
      </c>
      <c r="D128" s="361"/>
      <c r="E128" s="190"/>
    </row>
    <row r="129" spans="1:5" x14ac:dyDescent="0.2">
      <c r="A129" s="54">
        <v>5211</v>
      </c>
      <c r="B129" s="164" t="s">
        <v>326</v>
      </c>
      <c r="C129" s="324">
        <v>0</v>
      </c>
      <c r="D129" s="361" t="s">
        <v>614</v>
      </c>
      <c r="E129" s="190"/>
    </row>
    <row r="130" spans="1:5" x14ac:dyDescent="0.2">
      <c r="A130" s="54">
        <v>5212</v>
      </c>
      <c r="B130" s="164" t="s">
        <v>325</v>
      </c>
      <c r="C130" s="324">
        <v>0</v>
      </c>
      <c r="D130" s="361" t="s">
        <v>614</v>
      </c>
      <c r="E130" s="190"/>
    </row>
    <row r="131" spans="1:5" x14ac:dyDescent="0.2">
      <c r="A131" s="54">
        <v>5220</v>
      </c>
      <c r="B131" s="164" t="s">
        <v>324</v>
      </c>
      <c r="C131" s="324">
        <v>0</v>
      </c>
      <c r="D131" s="361" t="s">
        <v>614</v>
      </c>
      <c r="E131" s="190"/>
    </row>
    <row r="132" spans="1:5" x14ac:dyDescent="0.2">
      <c r="A132" s="54">
        <v>5221</v>
      </c>
      <c r="B132" s="164" t="s">
        <v>323</v>
      </c>
      <c r="C132" s="324">
        <v>0</v>
      </c>
      <c r="D132" s="361" t="s">
        <v>614</v>
      </c>
      <c r="E132" s="190"/>
    </row>
    <row r="133" spans="1:5" x14ac:dyDescent="0.2">
      <c r="A133" s="54">
        <v>5222</v>
      </c>
      <c r="B133" s="164" t="s">
        <v>322</v>
      </c>
      <c r="C133" s="324">
        <v>0</v>
      </c>
      <c r="D133" s="361" t="s">
        <v>614</v>
      </c>
      <c r="E133" s="190"/>
    </row>
    <row r="134" spans="1:5" x14ac:dyDescent="0.2">
      <c r="A134" s="54">
        <v>5230</v>
      </c>
      <c r="B134" s="164" t="s">
        <v>321</v>
      </c>
      <c r="C134" s="324">
        <v>70625181.560000002</v>
      </c>
      <c r="D134" s="361"/>
      <c r="E134" s="190"/>
    </row>
    <row r="135" spans="1:5" x14ac:dyDescent="0.2">
      <c r="A135" s="54">
        <v>5231</v>
      </c>
      <c r="B135" s="164" t="s">
        <v>320</v>
      </c>
      <c r="C135" s="324">
        <v>70625181.560000002</v>
      </c>
      <c r="D135" s="361">
        <v>3.2249396041428749E-2</v>
      </c>
      <c r="E135" s="190"/>
    </row>
    <row r="136" spans="1:5" x14ac:dyDescent="0.2">
      <c r="A136" s="54">
        <v>5232</v>
      </c>
      <c r="B136" s="164" t="s">
        <v>319</v>
      </c>
      <c r="C136" s="324">
        <v>0</v>
      </c>
      <c r="D136" s="361">
        <v>0</v>
      </c>
      <c r="E136" s="190"/>
    </row>
    <row r="137" spans="1:5" x14ac:dyDescent="0.2">
      <c r="A137" s="54">
        <v>5240</v>
      </c>
      <c r="B137" s="164" t="s">
        <v>318</v>
      </c>
      <c r="C137" s="324">
        <v>5353809.7699999996</v>
      </c>
      <c r="D137" s="361"/>
      <c r="E137" s="190"/>
    </row>
    <row r="138" spans="1:5" x14ac:dyDescent="0.2">
      <c r="A138" s="54">
        <v>5241</v>
      </c>
      <c r="B138" s="164" t="s">
        <v>317</v>
      </c>
      <c r="C138" s="324">
        <v>3986218.21</v>
      </c>
      <c r="D138" s="361">
        <v>1.8202166270203806E-3</v>
      </c>
      <c r="E138" s="190"/>
    </row>
    <row r="139" spans="1:5" x14ac:dyDescent="0.2">
      <c r="A139" s="54">
        <v>5242</v>
      </c>
      <c r="B139" s="164" t="s">
        <v>316</v>
      </c>
      <c r="C139" s="324">
        <v>0</v>
      </c>
      <c r="D139" s="361">
        <v>0</v>
      </c>
      <c r="E139" s="190"/>
    </row>
    <row r="140" spans="1:5" x14ac:dyDescent="0.2">
      <c r="A140" s="54">
        <v>5243</v>
      </c>
      <c r="B140" s="164" t="s">
        <v>315</v>
      </c>
      <c r="C140" s="324">
        <v>1367591.56</v>
      </c>
      <c r="D140" s="361">
        <v>6.2447983661304397E-4</v>
      </c>
      <c r="E140" s="190"/>
    </row>
    <row r="141" spans="1:5" x14ac:dyDescent="0.2">
      <c r="A141" s="54">
        <v>5244</v>
      </c>
      <c r="B141" s="164" t="s">
        <v>314</v>
      </c>
      <c r="C141" s="324">
        <v>0</v>
      </c>
      <c r="D141" s="361">
        <v>0</v>
      </c>
      <c r="E141" s="190"/>
    </row>
    <row r="142" spans="1:5" x14ac:dyDescent="0.2">
      <c r="A142" s="54">
        <v>5250</v>
      </c>
      <c r="B142" s="164" t="s">
        <v>313</v>
      </c>
      <c r="C142" s="324">
        <v>27387913</v>
      </c>
      <c r="D142" s="361"/>
      <c r="E142" s="190"/>
    </row>
    <row r="143" spans="1:5" x14ac:dyDescent="0.2">
      <c r="A143" s="54">
        <v>5251</v>
      </c>
      <c r="B143" s="164" t="s">
        <v>312</v>
      </c>
      <c r="C143" s="324">
        <v>27387913</v>
      </c>
      <c r="D143" s="361">
        <v>1.2506072672320574E-2</v>
      </c>
      <c r="E143" s="190"/>
    </row>
    <row r="144" spans="1:5" x14ac:dyDescent="0.2">
      <c r="A144" s="54">
        <v>5252</v>
      </c>
      <c r="B144" s="164" t="s">
        <v>311</v>
      </c>
      <c r="C144" s="324">
        <v>0</v>
      </c>
      <c r="D144" s="361">
        <v>0</v>
      </c>
      <c r="E144" s="190"/>
    </row>
    <row r="145" spans="1:5" x14ac:dyDescent="0.2">
      <c r="A145" s="54">
        <v>5259</v>
      </c>
      <c r="B145" s="164" t="s">
        <v>310</v>
      </c>
      <c r="C145" s="324">
        <v>0</v>
      </c>
      <c r="D145" s="361">
        <v>0</v>
      </c>
      <c r="E145" s="190"/>
    </row>
    <row r="146" spans="1:5" x14ac:dyDescent="0.2">
      <c r="A146" s="54">
        <v>5260</v>
      </c>
      <c r="B146" s="164" t="s">
        <v>309</v>
      </c>
      <c r="C146" s="324">
        <v>0</v>
      </c>
      <c r="D146" s="361" t="s">
        <v>614</v>
      </c>
      <c r="E146" s="190"/>
    </row>
    <row r="147" spans="1:5" x14ac:dyDescent="0.2">
      <c r="A147" s="54">
        <v>5261</v>
      </c>
      <c r="B147" s="164" t="s">
        <v>308</v>
      </c>
      <c r="C147" s="324">
        <v>0</v>
      </c>
      <c r="D147" s="361" t="s">
        <v>614</v>
      </c>
      <c r="E147" s="190"/>
    </row>
    <row r="148" spans="1:5" x14ac:dyDescent="0.2">
      <c r="A148" s="54">
        <v>5262</v>
      </c>
      <c r="B148" s="164" t="s">
        <v>307</v>
      </c>
      <c r="C148" s="324">
        <v>0</v>
      </c>
      <c r="D148" s="361" t="s">
        <v>614</v>
      </c>
      <c r="E148" s="190"/>
    </row>
    <row r="149" spans="1:5" x14ac:dyDescent="0.2">
      <c r="A149" s="54">
        <v>5270</v>
      </c>
      <c r="B149" s="164" t="s">
        <v>306</v>
      </c>
      <c r="C149" s="324">
        <v>0</v>
      </c>
      <c r="D149" s="361" t="s">
        <v>614</v>
      </c>
      <c r="E149" s="190"/>
    </row>
    <row r="150" spans="1:5" x14ac:dyDescent="0.2">
      <c r="A150" s="54">
        <v>5271</v>
      </c>
      <c r="B150" s="164" t="s">
        <v>305</v>
      </c>
      <c r="C150" s="324">
        <v>0</v>
      </c>
      <c r="D150" s="361" t="s">
        <v>614</v>
      </c>
      <c r="E150" s="190"/>
    </row>
    <row r="151" spans="1:5" x14ac:dyDescent="0.2">
      <c r="A151" s="54">
        <v>5280</v>
      </c>
      <c r="B151" s="164" t="s">
        <v>304</v>
      </c>
      <c r="C151" s="324">
        <v>0</v>
      </c>
      <c r="D151" s="361" t="s">
        <v>614</v>
      </c>
      <c r="E151" s="190"/>
    </row>
    <row r="152" spans="1:5" x14ac:dyDescent="0.2">
      <c r="A152" s="54">
        <v>5281</v>
      </c>
      <c r="B152" s="164" t="s">
        <v>303</v>
      </c>
      <c r="C152" s="324">
        <v>0</v>
      </c>
      <c r="D152" s="361" t="s">
        <v>614</v>
      </c>
      <c r="E152" s="190"/>
    </row>
    <row r="153" spans="1:5" x14ac:dyDescent="0.2">
      <c r="A153" s="54">
        <v>5282</v>
      </c>
      <c r="B153" s="164" t="s">
        <v>302</v>
      </c>
      <c r="C153" s="324">
        <v>0</v>
      </c>
      <c r="D153" s="361" t="s">
        <v>614</v>
      </c>
      <c r="E153" s="190"/>
    </row>
    <row r="154" spans="1:5" x14ac:dyDescent="0.2">
      <c r="A154" s="54">
        <v>5283</v>
      </c>
      <c r="B154" s="164" t="s">
        <v>301</v>
      </c>
      <c r="C154" s="324">
        <v>0</v>
      </c>
      <c r="D154" s="361" t="s">
        <v>614</v>
      </c>
      <c r="E154" s="190"/>
    </row>
    <row r="155" spans="1:5" x14ac:dyDescent="0.2">
      <c r="A155" s="54">
        <v>5284</v>
      </c>
      <c r="B155" s="164" t="s">
        <v>300</v>
      </c>
      <c r="C155" s="324">
        <v>0</v>
      </c>
      <c r="D155" s="361" t="s">
        <v>614</v>
      </c>
      <c r="E155" s="190"/>
    </row>
    <row r="156" spans="1:5" x14ac:dyDescent="0.2">
      <c r="A156" s="54">
        <v>5285</v>
      </c>
      <c r="B156" s="164" t="s">
        <v>299</v>
      </c>
      <c r="C156" s="324">
        <v>0</v>
      </c>
      <c r="D156" s="361" t="s">
        <v>614</v>
      </c>
      <c r="E156" s="190"/>
    </row>
    <row r="157" spans="1:5" x14ac:dyDescent="0.2">
      <c r="A157" s="54">
        <v>5290</v>
      </c>
      <c r="B157" s="164" t="s">
        <v>298</v>
      </c>
      <c r="C157" s="324">
        <v>0</v>
      </c>
      <c r="D157" s="361" t="s">
        <v>614</v>
      </c>
      <c r="E157" s="190"/>
    </row>
    <row r="158" spans="1:5" x14ac:dyDescent="0.2">
      <c r="A158" s="54">
        <v>5291</v>
      </c>
      <c r="B158" s="164" t="s">
        <v>297</v>
      </c>
      <c r="C158" s="324">
        <v>0</v>
      </c>
      <c r="D158" s="361" t="s">
        <v>614</v>
      </c>
      <c r="E158" s="190"/>
    </row>
    <row r="159" spans="1:5" x14ac:dyDescent="0.2">
      <c r="A159" s="54">
        <v>5292</v>
      </c>
      <c r="B159" s="164" t="s">
        <v>296</v>
      </c>
      <c r="C159" s="324">
        <v>0</v>
      </c>
      <c r="D159" s="361" t="s">
        <v>614</v>
      </c>
      <c r="E159" s="190"/>
    </row>
    <row r="160" spans="1:5" x14ac:dyDescent="0.2">
      <c r="A160" s="54">
        <v>5300</v>
      </c>
      <c r="B160" s="164" t="s">
        <v>295</v>
      </c>
      <c r="C160" s="324">
        <v>3120951.94</v>
      </c>
      <c r="D160" s="361"/>
      <c r="E160" s="190"/>
    </row>
    <row r="161" spans="1:5" x14ac:dyDescent="0.2">
      <c r="A161" s="54">
        <v>5310</v>
      </c>
      <c r="B161" s="164" t="s">
        <v>294</v>
      </c>
      <c r="C161" s="324">
        <v>0</v>
      </c>
      <c r="D161" s="361"/>
      <c r="E161" s="190"/>
    </row>
    <row r="162" spans="1:5" x14ac:dyDescent="0.2">
      <c r="A162" s="54">
        <v>5311</v>
      </c>
      <c r="B162" s="164" t="s">
        <v>293</v>
      </c>
      <c r="C162" s="324">
        <v>0</v>
      </c>
      <c r="D162" s="361" t="s">
        <v>614</v>
      </c>
      <c r="E162" s="190"/>
    </row>
    <row r="163" spans="1:5" x14ac:dyDescent="0.2">
      <c r="A163" s="54">
        <v>5312</v>
      </c>
      <c r="B163" s="164" t="s">
        <v>292</v>
      </c>
      <c r="C163" s="324">
        <v>0</v>
      </c>
      <c r="D163" s="361" t="s">
        <v>614</v>
      </c>
      <c r="E163" s="190"/>
    </row>
    <row r="164" spans="1:5" x14ac:dyDescent="0.2">
      <c r="A164" s="54">
        <v>5320</v>
      </c>
      <c r="B164" s="164" t="s">
        <v>291</v>
      </c>
      <c r="C164" s="324">
        <v>0</v>
      </c>
      <c r="D164" s="361" t="s">
        <v>614</v>
      </c>
      <c r="E164" s="190"/>
    </row>
    <row r="165" spans="1:5" x14ac:dyDescent="0.2">
      <c r="A165" s="54">
        <v>5321</v>
      </c>
      <c r="B165" s="164" t="s">
        <v>290</v>
      </c>
      <c r="C165" s="324">
        <v>0</v>
      </c>
      <c r="D165" s="361" t="s">
        <v>614</v>
      </c>
      <c r="E165" s="190"/>
    </row>
    <row r="166" spans="1:5" x14ac:dyDescent="0.2">
      <c r="A166" s="54">
        <v>5322</v>
      </c>
      <c r="B166" s="164" t="s">
        <v>289</v>
      </c>
      <c r="C166" s="324">
        <v>0</v>
      </c>
      <c r="D166" s="361" t="s">
        <v>614</v>
      </c>
      <c r="E166" s="190"/>
    </row>
    <row r="167" spans="1:5" x14ac:dyDescent="0.2">
      <c r="A167" s="54">
        <v>5330</v>
      </c>
      <c r="B167" s="164" t="s">
        <v>288</v>
      </c>
      <c r="C167" s="324">
        <v>3120951.94</v>
      </c>
      <c r="D167" s="361"/>
      <c r="E167" s="190"/>
    </row>
    <row r="168" spans="1:5" x14ac:dyDescent="0.2">
      <c r="A168" s="54">
        <v>5331</v>
      </c>
      <c r="B168" s="164" t="s">
        <v>287</v>
      </c>
      <c r="C168" s="324">
        <v>0</v>
      </c>
      <c r="D168" s="361">
        <v>0</v>
      </c>
      <c r="E168" s="190"/>
    </row>
    <row r="169" spans="1:5" x14ac:dyDescent="0.2">
      <c r="A169" s="54">
        <v>5332</v>
      </c>
      <c r="B169" s="164" t="s">
        <v>286</v>
      </c>
      <c r="C169" s="324">
        <v>3120951.94</v>
      </c>
      <c r="D169" s="361">
        <v>1.4251123029513013E-3</v>
      </c>
      <c r="E169" s="190"/>
    </row>
    <row r="170" spans="1:5" x14ac:dyDescent="0.2">
      <c r="A170" s="54">
        <v>5400</v>
      </c>
      <c r="B170" s="164" t="s">
        <v>285</v>
      </c>
      <c r="C170" s="324">
        <v>186864.18</v>
      </c>
      <c r="D170" s="361"/>
      <c r="E170" s="190"/>
    </row>
    <row r="171" spans="1:5" x14ac:dyDescent="0.2">
      <c r="A171" s="54">
        <v>5410</v>
      </c>
      <c r="B171" s="164" t="s">
        <v>284</v>
      </c>
      <c r="C171" s="324">
        <v>0</v>
      </c>
      <c r="D171" s="361"/>
      <c r="E171" s="190"/>
    </row>
    <row r="172" spans="1:5" x14ac:dyDescent="0.2">
      <c r="A172" s="54">
        <v>5411</v>
      </c>
      <c r="B172" s="164" t="s">
        <v>283</v>
      </c>
      <c r="C172" s="324">
        <v>0</v>
      </c>
      <c r="D172" s="361" t="s">
        <v>614</v>
      </c>
      <c r="E172" s="190"/>
    </row>
    <row r="173" spans="1:5" x14ac:dyDescent="0.2">
      <c r="A173" s="54">
        <v>5412</v>
      </c>
      <c r="B173" s="164" t="s">
        <v>282</v>
      </c>
      <c r="C173" s="324">
        <v>0</v>
      </c>
      <c r="D173" s="361" t="s">
        <v>614</v>
      </c>
      <c r="E173" s="190"/>
    </row>
    <row r="174" spans="1:5" x14ac:dyDescent="0.2">
      <c r="A174" s="54">
        <v>5420</v>
      </c>
      <c r="B174" s="164" t="s">
        <v>281</v>
      </c>
      <c r="C174" s="324">
        <v>186864.18</v>
      </c>
      <c r="D174" s="361">
        <v>1</v>
      </c>
      <c r="E174" s="190"/>
    </row>
    <row r="175" spans="1:5" x14ac:dyDescent="0.2">
      <c r="A175" s="54">
        <v>5421</v>
      </c>
      <c r="B175" s="164" t="s">
        <v>280</v>
      </c>
      <c r="C175" s="324">
        <v>186864.18</v>
      </c>
      <c r="D175" s="361">
        <v>1</v>
      </c>
      <c r="E175" s="190"/>
    </row>
    <row r="176" spans="1:5" x14ac:dyDescent="0.2">
      <c r="A176" s="54">
        <v>5422</v>
      </c>
      <c r="B176" s="164" t="s">
        <v>279</v>
      </c>
      <c r="C176" s="324">
        <v>0</v>
      </c>
      <c r="D176" s="361" t="s">
        <v>614</v>
      </c>
      <c r="E176" s="190"/>
    </row>
    <row r="177" spans="1:5" x14ac:dyDescent="0.2">
      <c r="A177" s="54">
        <v>5430</v>
      </c>
      <c r="B177" s="164" t="s">
        <v>278</v>
      </c>
      <c r="C177" s="324">
        <v>0</v>
      </c>
      <c r="D177" s="361" t="s">
        <v>614</v>
      </c>
      <c r="E177" s="190"/>
    </row>
    <row r="178" spans="1:5" x14ac:dyDescent="0.2">
      <c r="A178" s="54">
        <v>5431</v>
      </c>
      <c r="B178" s="164" t="s">
        <v>277</v>
      </c>
      <c r="C178" s="324">
        <v>0</v>
      </c>
      <c r="D178" s="361" t="s">
        <v>614</v>
      </c>
      <c r="E178" s="190"/>
    </row>
    <row r="179" spans="1:5" x14ac:dyDescent="0.2">
      <c r="A179" s="54">
        <v>5432</v>
      </c>
      <c r="B179" s="164" t="s">
        <v>276</v>
      </c>
      <c r="C179" s="324">
        <v>0</v>
      </c>
      <c r="D179" s="361" t="s">
        <v>614</v>
      </c>
      <c r="E179" s="190"/>
    </row>
    <row r="180" spans="1:5" x14ac:dyDescent="0.2">
      <c r="A180" s="54">
        <v>5440</v>
      </c>
      <c r="B180" s="164" t="s">
        <v>275</v>
      </c>
      <c r="C180" s="324">
        <v>0</v>
      </c>
      <c r="D180" s="361" t="s">
        <v>614</v>
      </c>
      <c r="E180" s="190"/>
    </row>
    <row r="181" spans="1:5" x14ac:dyDescent="0.2">
      <c r="A181" s="54">
        <v>5441</v>
      </c>
      <c r="B181" s="164" t="s">
        <v>275</v>
      </c>
      <c r="C181" s="324">
        <v>0</v>
      </c>
      <c r="D181" s="361" t="s">
        <v>614</v>
      </c>
      <c r="E181" s="190"/>
    </row>
    <row r="182" spans="1:5" x14ac:dyDescent="0.2">
      <c r="A182" s="54">
        <v>5450</v>
      </c>
      <c r="B182" s="164" t="s">
        <v>274</v>
      </c>
      <c r="C182" s="324">
        <v>0</v>
      </c>
      <c r="D182" s="361" t="s">
        <v>614</v>
      </c>
      <c r="E182" s="190"/>
    </row>
    <row r="183" spans="1:5" x14ac:dyDescent="0.2">
      <c r="A183" s="54">
        <v>5451</v>
      </c>
      <c r="B183" s="164" t="s">
        <v>273</v>
      </c>
      <c r="C183" s="324">
        <v>0</v>
      </c>
      <c r="D183" s="361" t="s">
        <v>614</v>
      </c>
      <c r="E183" s="190"/>
    </row>
    <row r="184" spans="1:5" x14ac:dyDescent="0.2">
      <c r="A184" s="54">
        <v>5452</v>
      </c>
      <c r="B184" s="164" t="s">
        <v>272</v>
      </c>
      <c r="C184" s="324">
        <v>0</v>
      </c>
      <c r="D184" s="361" t="s">
        <v>614</v>
      </c>
      <c r="E184" s="190"/>
    </row>
    <row r="185" spans="1:5" x14ac:dyDescent="0.2">
      <c r="A185" s="54">
        <v>5500</v>
      </c>
      <c r="B185" s="164" t="s">
        <v>271</v>
      </c>
      <c r="C185" s="324">
        <v>638069259.84000003</v>
      </c>
      <c r="D185" s="361"/>
      <c r="E185" s="190"/>
    </row>
    <row r="186" spans="1:5" x14ac:dyDescent="0.2">
      <c r="A186" s="54">
        <v>5510</v>
      </c>
      <c r="B186" s="164" t="s">
        <v>270</v>
      </c>
      <c r="C186" s="324">
        <v>633713002.09000003</v>
      </c>
      <c r="D186" s="361"/>
      <c r="E186" s="190"/>
    </row>
    <row r="187" spans="1:5" x14ac:dyDescent="0.2">
      <c r="A187" s="54">
        <v>5511</v>
      </c>
      <c r="B187" s="164" t="s">
        <v>269</v>
      </c>
      <c r="C187" s="324">
        <v>15889422.380000001</v>
      </c>
      <c r="D187" s="361">
        <v>7.2555463063387468E-3</v>
      </c>
      <c r="E187" s="190"/>
    </row>
    <row r="188" spans="1:5" x14ac:dyDescent="0.2">
      <c r="A188" s="54">
        <v>5512</v>
      </c>
      <c r="B188" s="164" t="s">
        <v>268</v>
      </c>
      <c r="C188" s="324">
        <v>0</v>
      </c>
      <c r="D188" s="361">
        <v>0</v>
      </c>
      <c r="E188" s="190"/>
    </row>
    <row r="189" spans="1:5" x14ac:dyDescent="0.2">
      <c r="A189" s="54">
        <v>5513</v>
      </c>
      <c r="B189" s="164" t="s">
        <v>267</v>
      </c>
      <c r="C189" s="324">
        <v>8386710.7800000003</v>
      </c>
      <c r="D189" s="361">
        <v>3.8296022955971259E-3</v>
      </c>
      <c r="E189" s="190"/>
    </row>
    <row r="190" spans="1:5" x14ac:dyDescent="0.2">
      <c r="A190" s="54">
        <v>5514</v>
      </c>
      <c r="B190" s="164" t="s">
        <v>266</v>
      </c>
      <c r="C190" s="324">
        <v>531096165.94</v>
      </c>
      <c r="D190" s="361">
        <v>0.24251308404683727</v>
      </c>
      <c r="E190" s="190" t="s">
        <v>615</v>
      </c>
    </row>
    <row r="191" spans="1:5" x14ac:dyDescent="0.2">
      <c r="A191" s="54">
        <v>5515</v>
      </c>
      <c r="B191" s="164" t="s">
        <v>265</v>
      </c>
      <c r="C191" s="324">
        <v>63555517.149999999</v>
      </c>
      <c r="D191" s="361">
        <v>2.9021193261597428E-2</v>
      </c>
      <c r="E191" s="164"/>
    </row>
    <row r="192" spans="1:5" x14ac:dyDescent="0.2">
      <c r="A192" s="54">
        <v>5516</v>
      </c>
      <c r="B192" s="164" t="s">
        <v>264</v>
      </c>
      <c r="C192" s="324">
        <v>0</v>
      </c>
      <c r="D192" s="361">
        <v>0</v>
      </c>
      <c r="E192" s="164"/>
    </row>
    <row r="193" spans="1:5" x14ac:dyDescent="0.2">
      <c r="A193" s="54">
        <v>5517</v>
      </c>
      <c r="B193" s="164" t="s">
        <v>263</v>
      </c>
      <c r="C193" s="324">
        <v>12630603.199999999</v>
      </c>
      <c r="D193" s="361">
        <v>5.7674800381629946E-3</v>
      </c>
      <c r="E193" s="164"/>
    </row>
    <row r="194" spans="1:5" x14ac:dyDescent="0.2">
      <c r="A194" s="54">
        <v>5518</v>
      </c>
      <c r="B194" s="164" t="s">
        <v>262</v>
      </c>
      <c r="C194" s="324">
        <v>2154582.64</v>
      </c>
      <c r="D194" s="361">
        <v>9.8384156085059562E-4</v>
      </c>
      <c r="E194" s="164"/>
    </row>
    <row r="195" spans="1:5" x14ac:dyDescent="0.2">
      <c r="A195" s="54">
        <v>5520</v>
      </c>
      <c r="B195" s="164" t="s">
        <v>261</v>
      </c>
      <c r="C195" s="324">
        <v>0</v>
      </c>
      <c r="D195" s="361" t="s">
        <v>614</v>
      </c>
      <c r="E195" s="164"/>
    </row>
    <row r="196" spans="1:5" x14ac:dyDescent="0.2">
      <c r="A196" s="54">
        <v>5521</v>
      </c>
      <c r="B196" s="164" t="s">
        <v>260</v>
      </c>
      <c r="C196" s="324">
        <v>0</v>
      </c>
      <c r="D196" s="361" t="s">
        <v>614</v>
      </c>
      <c r="E196" s="164"/>
    </row>
    <row r="197" spans="1:5" x14ac:dyDescent="0.2">
      <c r="A197" s="54">
        <v>5522</v>
      </c>
      <c r="B197" s="164" t="s">
        <v>259</v>
      </c>
      <c r="C197" s="324">
        <v>0</v>
      </c>
      <c r="D197" s="361" t="s">
        <v>614</v>
      </c>
      <c r="E197" s="164"/>
    </row>
    <row r="198" spans="1:5" x14ac:dyDescent="0.2">
      <c r="A198" s="54">
        <v>5530</v>
      </c>
      <c r="B198" s="164" t="s">
        <v>258</v>
      </c>
      <c r="C198" s="324">
        <v>0</v>
      </c>
      <c r="D198" s="361" t="s">
        <v>614</v>
      </c>
      <c r="E198" s="164"/>
    </row>
    <row r="199" spans="1:5" x14ac:dyDescent="0.2">
      <c r="A199" s="54">
        <v>5531</v>
      </c>
      <c r="B199" s="164" t="s">
        <v>257</v>
      </c>
      <c r="C199" s="324">
        <v>0</v>
      </c>
      <c r="D199" s="361" t="s">
        <v>614</v>
      </c>
      <c r="E199" s="164"/>
    </row>
    <row r="200" spans="1:5" x14ac:dyDescent="0.2">
      <c r="A200" s="54">
        <v>5532</v>
      </c>
      <c r="B200" s="164" t="s">
        <v>256</v>
      </c>
      <c r="C200" s="324">
        <v>0</v>
      </c>
      <c r="D200" s="361" t="s">
        <v>614</v>
      </c>
      <c r="E200" s="164"/>
    </row>
    <row r="201" spans="1:5" x14ac:dyDescent="0.2">
      <c r="A201" s="54">
        <v>5533</v>
      </c>
      <c r="B201" s="164" t="s">
        <v>255</v>
      </c>
      <c r="C201" s="324">
        <v>0</v>
      </c>
      <c r="D201" s="361" t="s">
        <v>614</v>
      </c>
      <c r="E201" s="164"/>
    </row>
    <row r="202" spans="1:5" x14ac:dyDescent="0.2">
      <c r="A202" s="54">
        <v>5534</v>
      </c>
      <c r="B202" s="164" t="s">
        <v>254</v>
      </c>
      <c r="C202" s="324">
        <v>0</v>
      </c>
      <c r="D202" s="361" t="s">
        <v>614</v>
      </c>
      <c r="E202" s="164"/>
    </row>
    <row r="203" spans="1:5" x14ac:dyDescent="0.2">
      <c r="A203" s="54">
        <v>5535</v>
      </c>
      <c r="B203" s="164" t="s">
        <v>253</v>
      </c>
      <c r="C203" s="324">
        <v>0</v>
      </c>
      <c r="D203" s="361" t="s">
        <v>614</v>
      </c>
      <c r="E203" s="164"/>
    </row>
    <row r="204" spans="1:5" x14ac:dyDescent="0.2">
      <c r="A204" s="54">
        <v>5590</v>
      </c>
      <c r="B204" s="164" t="s">
        <v>250</v>
      </c>
      <c r="C204" s="324">
        <v>4356257.75</v>
      </c>
      <c r="D204" s="361"/>
      <c r="E204" s="164"/>
    </row>
    <row r="205" spans="1:5" x14ac:dyDescent="0.2">
      <c r="A205" s="54">
        <v>5591</v>
      </c>
      <c r="B205" s="164" t="s">
        <v>249</v>
      </c>
      <c r="C205" s="324">
        <v>0</v>
      </c>
      <c r="D205" s="361">
        <v>0</v>
      </c>
      <c r="E205" s="164"/>
    </row>
    <row r="206" spans="1:5" x14ac:dyDescent="0.2">
      <c r="A206" s="54">
        <v>5592</v>
      </c>
      <c r="B206" s="164" t="s">
        <v>248</v>
      </c>
      <c r="C206" s="324">
        <v>4272438.34</v>
      </c>
      <c r="D206" s="361">
        <v>1.9509125930131542E-3</v>
      </c>
      <c r="E206" s="164"/>
    </row>
    <row r="207" spans="1:5" x14ac:dyDescent="0.2">
      <c r="A207" s="54">
        <v>5593</v>
      </c>
      <c r="B207" s="164" t="s">
        <v>247</v>
      </c>
      <c r="C207" s="324">
        <v>0</v>
      </c>
      <c r="D207" s="361">
        <v>0</v>
      </c>
      <c r="E207" s="164"/>
    </row>
    <row r="208" spans="1:5" x14ac:dyDescent="0.2">
      <c r="A208" s="54">
        <v>5594</v>
      </c>
      <c r="B208" s="164" t="s">
        <v>246</v>
      </c>
      <c r="C208" s="324">
        <v>83819.41</v>
      </c>
      <c r="D208" s="361">
        <v>3.8274242831537911E-5</v>
      </c>
      <c r="E208" s="164"/>
    </row>
    <row r="209" spans="1:5" x14ac:dyDescent="0.2">
      <c r="A209" s="54">
        <v>5595</v>
      </c>
      <c r="B209" s="164" t="s">
        <v>245</v>
      </c>
      <c r="C209" s="324">
        <v>0</v>
      </c>
      <c r="D209" s="361">
        <v>0</v>
      </c>
      <c r="E209" s="164"/>
    </row>
    <row r="210" spans="1:5" x14ac:dyDescent="0.2">
      <c r="A210" s="54">
        <v>5596</v>
      </c>
      <c r="B210" s="164" t="s">
        <v>244</v>
      </c>
      <c r="C210" s="324">
        <v>0</v>
      </c>
      <c r="D210" s="361">
        <v>0</v>
      </c>
      <c r="E210" s="164"/>
    </row>
    <row r="211" spans="1:5" x14ac:dyDescent="0.2">
      <c r="A211" s="54">
        <v>5597</v>
      </c>
      <c r="B211" s="164" t="s">
        <v>243</v>
      </c>
      <c r="C211" s="324">
        <v>0</v>
      </c>
      <c r="D211" s="361">
        <v>0</v>
      </c>
      <c r="E211" s="164"/>
    </row>
    <row r="212" spans="1:5" x14ac:dyDescent="0.2">
      <c r="A212" s="54">
        <v>5598</v>
      </c>
      <c r="B212" s="164" t="s">
        <v>242</v>
      </c>
      <c r="C212" s="324">
        <v>0</v>
      </c>
      <c r="D212" s="361">
        <v>0</v>
      </c>
      <c r="E212" s="164"/>
    </row>
    <row r="213" spans="1:5" x14ac:dyDescent="0.2">
      <c r="A213" s="54">
        <v>5599</v>
      </c>
      <c r="B213" s="164" t="s">
        <v>241</v>
      </c>
      <c r="C213" s="324">
        <v>0</v>
      </c>
      <c r="D213" s="361">
        <v>0</v>
      </c>
      <c r="E213" s="164"/>
    </row>
    <row r="214" spans="1:5" x14ac:dyDescent="0.2">
      <c r="A214" s="54">
        <v>5600</v>
      </c>
      <c r="B214" s="164" t="s">
        <v>240</v>
      </c>
      <c r="C214" s="324">
        <v>19439865.210000001</v>
      </c>
      <c r="D214" s="361"/>
      <c r="E214" s="164"/>
    </row>
    <row r="215" spans="1:5" x14ac:dyDescent="0.2">
      <c r="A215" s="54">
        <v>5610</v>
      </c>
      <c r="B215" s="164" t="s">
        <v>239</v>
      </c>
      <c r="C215" s="324">
        <v>19439865.210000001</v>
      </c>
      <c r="D215" s="361"/>
      <c r="E215" s="164"/>
    </row>
    <row r="216" spans="1:5" x14ac:dyDescent="0.2">
      <c r="A216" s="54">
        <v>5611</v>
      </c>
      <c r="B216" s="164" t="s">
        <v>238</v>
      </c>
      <c r="C216" s="324">
        <v>19439865.210000001</v>
      </c>
      <c r="D216" s="361">
        <v>8.8767759360261038E-3</v>
      </c>
      <c r="E216" s="164"/>
    </row>
    <row r="217" spans="1:5" x14ac:dyDescent="0.2">
      <c r="A217" s="313"/>
      <c r="B217" s="313"/>
      <c r="C217" s="313"/>
      <c r="D217" s="313"/>
      <c r="E217" s="313"/>
    </row>
    <row r="218" spans="1:5" x14ac:dyDescent="0.2">
      <c r="A218" s="313"/>
      <c r="B218" s="313" t="s">
        <v>237</v>
      </c>
      <c r="C218" s="313"/>
      <c r="D218" s="313"/>
      <c r="E218" s="313"/>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scale="65" orientation="portrait" horizontalDpi="4294967293"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E29"/>
  <sheetViews>
    <sheetView showGridLines="0" view="pageBreakPreview" zoomScaleNormal="100" zoomScaleSheetLayoutView="100" workbookViewId="0">
      <selection sqref="A1:C1"/>
    </sheetView>
  </sheetViews>
  <sheetFormatPr baseColWidth="10" defaultColWidth="9.28515625" defaultRowHeight="11.25" x14ac:dyDescent="0.2"/>
  <cols>
    <col min="1" max="1" width="10" style="129" customWidth="1"/>
    <col min="2" max="2" width="48.28515625" style="129" customWidth="1"/>
    <col min="3" max="3" width="22.7109375" style="129" customWidth="1"/>
    <col min="4" max="5" width="16.7109375" style="129" customWidth="1"/>
    <col min="6" max="6" width="9.85546875" style="129" bestFit="1" customWidth="1"/>
    <col min="7" max="16384" width="9.28515625" style="129"/>
  </cols>
  <sheetData>
    <row r="1" spans="1:5" ht="19.149999999999999" customHeight="1" x14ac:dyDescent="0.2">
      <c r="A1" s="381" t="s">
        <v>1247</v>
      </c>
      <c r="B1" s="381"/>
      <c r="C1" s="381"/>
      <c r="D1" s="56" t="s">
        <v>95</v>
      </c>
      <c r="E1" s="57">
        <v>2022</v>
      </c>
    </row>
    <row r="2" spans="1:5" ht="19.149999999999999" customHeight="1" x14ac:dyDescent="0.2">
      <c r="A2" s="381" t="s">
        <v>436</v>
      </c>
      <c r="B2" s="381"/>
      <c r="C2" s="381"/>
      <c r="D2" s="56" t="s">
        <v>97</v>
      </c>
      <c r="E2" s="57" t="s">
        <v>599</v>
      </c>
    </row>
    <row r="3" spans="1:5" ht="19.149999999999999" customHeight="1" x14ac:dyDescent="0.2">
      <c r="A3" s="381" t="s">
        <v>1246</v>
      </c>
      <c r="B3" s="381"/>
      <c r="C3" s="381"/>
      <c r="D3" s="56" t="s">
        <v>98</v>
      </c>
      <c r="E3" s="57">
        <v>4</v>
      </c>
    </row>
    <row r="4" spans="1:5" x14ac:dyDescent="0.2">
      <c r="A4" s="58" t="s">
        <v>99</v>
      </c>
      <c r="B4" s="59"/>
      <c r="C4" s="59"/>
      <c r="D4" s="59"/>
      <c r="E4" s="59"/>
    </row>
    <row r="6" spans="1:5" x14ac:dyDescent="0.2">
      <c r="A6" s="59" t="s">
        <v>437</v>
      </c>
      <c r="B6" s="59"/>
      <c r="C6" s="59"/>
      <c r="D6" s="59"/>
      <c r="E6" s="59"/>
    </row>
    <row r="7" spans="1:5" x14ac:dyDescent="0.2">
      <c r="A7" s="60" t="s">
        <v>101</v>
      </c>
      <c r="B7" s="60" t="s">
        <v>102</v>
      </c>
      <c r="C7" s="60" t="s">
        <v>103</v>
      </c>
      <c r="D7" s="60" t="s">
        <v>104</v>
      </c>
      <c r="E7" s="60" t="s">
        <v>215</v>
      </c>
    </row>
    <row r="8" spans="1:5" x14ac:dyDescent="0.2">
      <c r="A8" s="61">
        <v>3110</v>
      </c>
      <c r="B8" s="129" t="s">
        <v>291</v>
      </c>
      <c r="C8" s="268">
        <v>2424697515.3699999</v>
      </c>
    </row>
    <row r="9" spans="1:5" x14ac:dyDescent="0.2">
      <c r="A9" s="61">
        <v>3120</v>
      </c>
      <c r="B9" s="129" t="s">
        <v>438</v>
      </c>
      <c r="C9" s="268">
        <v>3721210350.75</v>
      </c>
    </row>
    <row r="10" spans="1:5" x14ac:dyDescent="0.2">
      <c r="A10" s="61">
        <v>3130</v>
      </c>
      <c r="B10" s="129" t="s">
        <v>439</v>
      </c>
      <c r="C10" s="268">
        <v>3131562469.1799998</v>
      </c>
    </row>
    <row r="12" spans="1:5" x14ac:dyDescent="0.2">
      <c r="A12" s="59" t="s">
        <v>440</v>
      </c>
      <c r="B12" s="59"/>
      <c r="C12" s="59"/>
      <c r="D12" s="59"/>
      <c r="E12" s="59"/>
    </row>
    <row r="13" spans="1:5" x14ac:dyDescent="0.2">
      <c r="A13" s="60" t="s">
        <v>101</v>
      </c>
      <c r="B13" s="60" t="s">
        <v>102</v>
      </c>
      <c r="C13" s="60" t="s">
        <v>103</v>
      </c>
      <c r="D13" s="60" t="s">
        <v>441</v>
      </c>
      <c r="E13" s="60"/>
    </row>
    <row r="14" spans="1:5" x14ac:dyDescent="0.2">
      <c r="A14" s="61">
        <v>3210</v>
      </c>
      <c r="B14" s="129" t="s">
        <v>442</v>
      </c>
      <c r="C14" s="268">
        <v>559170773.79999971</v>
      </c>
    </row>
    <row r="15" spans="1:5" x14ac:dyDescent="0.2">
      <c r="A15" s="61">
        <v>3220</v>
      </c>
      <c r="B15" s="129" t="s">
        <v>443</v>
      </c>
      <c r="C15" s="268">
        <v>4353102154.9500008</v>
      </c>
    </row>
    <row r="16" spans="1:5" x14ac:dyDescent="0.2">
      <c r="A16" s="61">
        <v>3230</v>
      </c>
      <c r="B16" s="129" t="s">
        <v>444</v>
      </c>
      <c r="C16" s="268">
        <v>17907796.920000002</v>
      </c>
    </row>
    <row r="17" spans="1:3" x14ac:dyDescent="0.2">
      <c r="A17" s="61">
        <v>3231</v>
      </c>
      <c r="B17" s="129" t="s">
        <v>445</v>
      </c>
      <c r="C17" s="268">
        <v>17897796.920000002</v>
      </c>
    </row>
    <row r="18" spans="1:3" x14ac:dyDescent="0.2">
      <c r="A18" s="61">
        <v>3232</v>
      </c>
      <c r="B18" s="129" t="s">
        <v>446</v>
      </c>
      <c r="C18" s="268">
        <v>10000</v>
      </c>
    </row>
    <row r="19" spans="1:3" x14ac:dyDescent="0.2">
      <c r="A19" s="61">
        <v>3233</v>
      </c>
      <c r="B19" s="129" t="s">
        <v>447</v>
      </c>
      <c r="C19" s="268">
        <v>0</v>
      </c>
    </row>
    <row r="20" spans="1:3" x14ac:dyDescent="0.2">
      <c r="A20" s="61">
        <v>3239</v>
      </c>
      <c r="B20" s="129" t="s">
        <v>448</v>
      </c>
      <c r="C20" s="268">
        <v>0</v>
      </c>
    </row>
    <row r="21" spans="1:3" x14ac:dyDescent="0.2">
      <c r="A21" s="61">
        <v>3240</v>
      </c>
      <c r="B21" s="129" t="s">
        <v>449</v>
      </c>
      <c r="C21" s="268">
        <v>0</v>
      </c>
    </row>
    <row r="22" spans="1:3" x14ac:dyDescent="0.2">
      <c r="A22" s="61">
        <v>3241</v>
      </c>
      <c r="B22" s="129" t="s">
        <v>450</v>
      </c>
      <c r="C22" s="268">
        <v>0</v>
      </c>
    </row>
    <row r="23" spans="1:3" x14ac:dyDescent="0.2">
      <c r="A23" s="61">
        <v>3242</v>
      </c>
      <c r="B23" s="129" t="s">
        <v>451</v>
      </c>
      <c r="C23" s="268">
        <v>0</v>
      </c>
    </row>
    <row r="24" spans="1:3" x14ac:dyDescent="0.2">
      <c r="A24" s="61">
        <v>3243</v>
      </c>
      <c r="B24" s="129" t="s">
        <v>452</v>
      </c>
      <c r="C24" s="268">
        <v>0</v>
      </c>
    </row>
    <row r="25" spans="1:3" x14ac:dyDescent="0.2">
      <c r="A25" s="61">
        <v>3250</v>
      </c>
      <c r="B25" s="129" t="s">
        <v>453</v>
      </c>
      <c r="C25" s="268">
        <v>0</v>
      </c>
    </row>
    <row r="26" spans="1:3" x14ac:dyDescent="0.2">
      <c r="A26" s="61">
        <v>3251</v>
      </c>
      <c r="B26" s="129" t="s">
        <v>454</v>
      </c>
      <c r="C26" s="268">
        <v>0</v>
      </c>
    </row>
    <row r="27" spans="1:3" x14ac:dyDescent="0.2">
      <c r="A27" s="61">
        <v>3252</v>
      </c>
      <c r="B27" s="129" t="s">
        <v>455</v>
      </c>
      <c r="C27" s="268">
        <v>0</v>
      </c>
    </row>
    <row r="29" spans="1:3" x14ac:dyDescent="0.2">
      <c r="B29" s="40" t="s">
        <v>237</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B42"/>
  <sheetViews>
    <sheetView showGridLines="0" view="pageBreakPreview" zoomScaleNormal="100" zoomScaleSheetLayoutView="100" workbookViewId="0">
      <selection sqref="A1:B1"/>
    </sheetView>
  </sheetViews>
  <sheetFormatPr baseColWidth="10" defaultRowHeight="11.25" x14ac:dyDescent="0.2"/>
  <cols>
    <col min="1" max="1" width="11.42578125" style="20"/>
    <col min="2" max="2" width="75.28515625" style="20" customWidth="1"/>
    <col min="3" max="16384" width="11.42578125" style="20"/>
  </cols>
  <sheetData>
    <row r="1" spans="1:2" ht="38.25" customHeight="1" x14ac:dyDescent="0.2">
      <c r="A1" s="375" t="s">
        <v>1945</v>
      </c>
      <c r="B1" s="376"/>
    </row>
    <row r="2" spans="1:2" x14ac:dyDescent="0.2">
      <c r="A2" s="377" t="s">
        <v>0</v>
      </c>
      <c r="B2" s="377"/>
    </row>
    <row r="3" spans="1:2" x14ac:dyDescent="0.2">
      <c r="A3" s="378" t="s">
        <v>1943</v>
      </c>
      <c r="B3" s="378"/>
    </row>
    <row r="4" spans="1:2" ht="11.25" customHeight="1" x14ac:dyDescent="0.2">
      <c r="A4" s="1" t="s">
        <v>1</v>
      </c>
      <c r="B4" s="2" t="s">
        <v>2</v>
      </c>
    </row>
    <row r="5" spans="1:2" x14ac:dyDescent="0.2">
      <c r="A5" s="3"/>
      <c r="B5" s="4"/>
    </row>
    <row r="6" spans="1:2" x14ac:dyDescent="0.2">
      <c r="A6" s="5"/>
      <c r="B6" s="6" t="s">
        <v>3</v>
      </c>
    </row>
    <row r="7" spans="1:2" x14ac:dyDescent="0.2">
      <c r="A7" s="5"/>
      <c r="B7" s="6"/>
    </row>
    <row r="8" spans="1:2" x14ac:dyDescent="0.2">
      <c r="A8" s="5"/>
      <c r="B8" s="7" t="s">
        <v>4</v>
      </c>
    </row>
    <row r="9" spans="1:2" x14ac:dyDescent="0.2">
      <c r="A9" s="8" t="s">
        <v>5</v>
      </c>
      <c r="B9" s="9" t="s">
        <v>6</v>
      </c>
    </row>
    <row r="10" spans="1:2" x14ac:dyDescent="0.2">
      <c r="A10" s="8" t="s">
        <v>7</v>
      </c>
      <c r="B10" s="9" t="s">
        <v>8</v>
      </c>
    </row>
    <row r="11" spans="1:2" x14ac:dyDescent="0.2">
      <c r="A11" s="8" t="s">
        <v>9</v>
      </c>
      <c r="B11" s="9" t="s">
        <v>10</v>
      </c>
    </row>
    <row r="12" spans="1:2" x14ac:dyDescent="0.2">
      <c r="A12" s="8" t="s">
        <v>11</v>
      </c>
      <c r="B12" s="9" t="s">
        <v>12</v>
      </c>
    </row>
    <row r="13" spans="1:2" x14ac:dyDescent="0.2">
      <c r="A13" s="8" t="s">
        <v>13</v>
      </c>
      <c r="B13" s="9" t="s">
        <v>14</v>
      </c>
    </row>
    <row r="14" spans="1:2" x14ac:dyDescent="0.2">
      <c r="A14" s="8" t="s">
        <v>15</v>
      </c>
      <c r="B14" s="9" t="s">
        <v>16</v>
      </c>
    </row>
    <row r="15" spans="1:2" x14ac:dyDescent="0.2">
      <c r="A15" s="8" t="s">
        <v>17</v>
      </c>
      <c r="B15" s="9" t="s">
        <v>18</v>
      </c>
    </row>
    <row r="16" spans="1:2" x14ac:dyDescent="0.2">
      <c r="A16" s="8" t="s">
        <v>19</v>
      </c>
      <c r="B16" s="9" t="s">
        <v>20</v>
      </c>
    </row>
    <row r="17" spans="1:2" x14ac:dyDescent="0.2">
      <c r="A17" s="8" t="s">
        <v>21</v>
      </c>
      <c r="B17" s="9" t="s">
        <v>22</v>
      </c>
    </row>
    <row r="18" spans="1:2" x14ac:dyDescent="0.2">
      <c r="A18" s="8" t="s">
        <v>23</v>
      </c>
      <c r="B18" s="9" t="s">
        <v>24</v>
      </c>
    </row>
    <row r="19" spans="1:2" x14ac:dyDescent="0.2">
      <c r="A19" s="8" t="s">
        <v>25</v>
      </c>
      <c r="B19" s="9" t="s">
        <v>26</v>
      </c>
    </row>
    <row r="20" spans="1:2" x14ac:dyDescent="0.2">
      <c r="A20" s="8" t="s">
        <v>27</v>
      </c>
      <c r="B20" s="9" t="s">
        <v>28</v>
      </c>
    </row>
    <row r="21" spans="1:2" x14ac:dyDescent="0.2">
      <c r="A21" s="8" t="s">
        <v>29</v>
      </c>
      <c r="B21" s="9" t="s">
        <v>30</v>
      </c>
    </row>
    <row r="22" spans="1:2" x14ac:dyDescent="0.2">
      <c r="A22" s="8" t="s">
        <v>31</v>
      </c>
      <c r="B22" s="9" t="s">
        <v>32</v>
      </c>
    </row>
    <row r="23" spans="1:2" x14ac:dyDescent="0.2">
      <c r="A23" s="8" t="s">
        <v>33</v>
      </c>
      <c r="B23" s="9" t="s">
        <v>34</v>
      </c>
    </row>
    <row r="24" spans="1:2" x14ac:dyDescent="0.2">
      <c r="A24" s="8" t="s">
        <v>35</v>
      </c>
      <c r="B24" s="9" t="s">
        <v>36</v>
      </c>
    </row>
    <row r="25" spans="1:2" x14ac:dyDescent="0.2">
      <c r="A25" s="8" t="s">
        <v>37</v>
      </c>
      <c r="B25" s="9" t="s">
        <v>38</v>
      </c>
    </row>
    <row r="26" spans="1:2" x14ac:dyDescent="0.2">
      <c r="A26" s="8" t="s">
        <v>39</v>
      </c>
      <c r="B26" s="9" t="s">
        <v>40</v>
      </c>
    </row>
    <row r="27" spans="1:2" x14ac:dyDescent="0.2">
      <c r="A27" s="8" t="s">
        <v>41</v>
      </c>
      <c r="B27" s="9" t="s">
        <v>42</v>
      </c>
    </row>
    <row r="28" spans="1:2" x14ac:dyDescent="0.2">
      <c r="A28" s="8" t="s">
        <v>43</v>
      </c>
      <c r="B28" s="9" t="s">
        <v>44</v>
      </c>
    </row>
    <row r="29" spans="1:2" x14ac:dyDescent="0.2">
      <c r="A29" s="8" t="s">
        <v>45</v>
      </c>
      <c r="B29" s="9" t="s">
        <v>46</v>
      </c>
    </row>
    <row r="30" spans="1:2" x14ac:dyDescent="0.2">
      <c r="A30" s="8" t="s">
        <v>47</v>
      </c>
      <c r="B30" s="9" t="s">
        <v>48</v>
      </c>
    </row>
    <row r="31" spans="1:2" x14ac:dyDescent="0.2">
      <c r="A31" s="5"/>
      <c r="B31" s="10"/>
    </row>
    <row r="32" spans="1:2" x14ac:dyDescent="0.2">
      <c r="A32" s="5"/>
      <c r="B32" s="7"/>
    </row>
    <row r="33" spans="1:2" x14ac:dyDescent="0.2">
      <c r="A33" s="8" t="s">
        <v>49</v>
      </c>
      <c r="B33" s="9" t="s">
        <v>50</v>
      </c>
    </row>
    <row r="34" spans="1:2" x14ac:dyDescent="0.2">
      <c r="A34" s="8" t="s">
        <v>51</v>
      </c>
      <c r="B34" s="9" t="s">
        <v>52</v>
      </c>
    </row>
    <row r="35" spans="1:2" x14ac:dyDescent="0.2">
      <c r="A35" s="5"/>
      <c r="B35" s="10"/>
    </row>
    <row r="36" spans="1:2" x14ac:dyDescent="0.2">
      <c r="A36" s="5"/>
      <c r="B36" s="6" t="s">
        <v>53</v>
      </c>
    </row>
    <row r="37" spans="1:2" x14ac:dyDescent="0.2">
      <c r="A37" s="5" t="s">
        <v>54</v>
      </c>
      <c r="B37" s="9" t="s">
        <v>55</v>
      </c>
    </row>
    <row r="38" spans="1:2" x14ac:dyDescent="0.2">
      <c r="A38" s="5"/>
      <c r="B38" s="9" t="s">
        <v>56</v>
      </c>
    </row>
    <row r="39" spans="1:2" ht="12" thickBot="1" x14ac:dyDescent="0.25">
      <c r="A39" s="11"/>
      <c r="B39" s="12"/>
    </row>
    <row r="40" spans="1:2" x14ac:dyDescent="0.2">
      <c r="A40" s="13"/>
      <c r="B40" s="13"/>
    </row>
    <row r="41" spans="1:2" x14ac:dyDescent="0.2">
      <c r="A41" s="13"/>
      <c r="B41" s="13"/>
    </row>
    <row r="42" spans="1:2" x14ac:dyDescent="0.2">
      <c r="A42" s="14"/>
      <c r="B42" s="13"/>
    </row>
  </sheetData>
  <mergeCells count="3">
    <mergeCell ref="A1:B1"/>
    <mergeCell ref="A2:B2"/>
    <mergeCell ref="A3:B3"/>
  </mergeCells>
  <hyperlinks>
    <hyperlink ref="A9:B9" location="ESF!A6" display="ESF-01"/>
    <hyperlink ref="A10:B10" location="ESF!A13" display="ESF-02"/>
    <hyperlink ref="A11:B11" location="ESF!A18" display="ESF-03"/>
    <hyperlink ref="A12:B12" location="ESF!A28" display="ESF-04"/>
    <hyperlink ref="A13:B13" location="ESF!A37" display="ESF-05"/>
    <hyperlink ref="A14:B14" location="ESF!A42" display="ESF-06"/>
    <hyperlink ref="A15:B15" location="ESF!A46" display="ESF-07"/>
    <hyperlink ref="A16:B16" location="ESF!A50" display="ESF-08"/>
    <hyperlink ref="A17:B17" location="ESF!A70" display="ESF-09"/>
    <hyperlink ref="A18:B18" location="ESF!A86" display="ESF-10"/>
    <hyperlink ref="A19:B19" location="ESF!A92" display="ESF-11"/>
    <hyperlink ref="A20:B20" location="ESF!A99" display="ESF-12"/>
    <hyperlink ref="A21:B21" location="ESF!A116" display="ESF-13"/>
    <hyperlink ref="A22:B22" location="ESF!A133" display="ESF-14"/>
    <hyperlink ref="A23:B23" location="EA!A6" display="EA-01"/>
    <hyperlink ref="A24:B24" location="EA!A68" display="EA-02"/>
    <hyperlink ref="A25:B25" location="EA!A94" display="EA-03"/>
    <hyperlink ref="A26:B26" location="VHP!A6" display="VHP-01"/>
    <hyperlink ref="A27:B27" location="VHP!A12" display="VHP-02"/>
    <hyperlink ref="A28:B28" location="EFE!A6" display="EFE-01"/>
    <hyperlink ref="A29:B29" location="EFE!A18" display="EFE-02"/>
    <hyperlink ref="A30:B30" location="EFE!A44" display="EFE-03"/>
    <hyperlink ref="A33:B33" location="Conciliacion_Ig!B6" display="Conciliacion_Ig"/>
    <hyperlink ref="A34:B34" location="Conciliacion_Eg!B5" display="Conciliacion_Eg"/>
    <hyperlink ref="B37" location="Memoria!A8" display="CONTABLES"/>
    <hyperlink ref="B38" location="Memoria!A35" display="PRESUPUESTALES"/>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G157"/>
  <sheetViews>
    <sheetView showGridLines="0" view="pageBreakPreview" zoomScaleNormal="100" zoomScaleSheetLayoutView="100" workbookViewId="0">
      <selection sqref="A1:C1"/>
    </sheetView>
  </sheetViews>
  <sheetFormatPr baseColWidth="10" defaultColWidth="9.28515625" defaultRowHeight="11.25" x14ac:dyDescent="0.2"/>
  <cols>
    <col min="1" max="1" width="10" style="129" customWidth="1"/>
    <col min="2" max="2" width="63.42578125" style="129" bestFit="1" customWidth="1"/>
    <col min="3" max="3" width="15.28515625" style="129" bestFit="1" customWidth="1"/>
    <col min="4" max="4" width="16.42578125" style="129" bestFit="1" customWidth="1"/>
    <col min="5" max="5" width="19.28515625" style="129" customWidth="1"/>
    <col min="6" max="16384" width="9.28515625" style="129"/>
  </cols>
  <sheetData>
    <row r="1" spans="1:5" s="130" customFormat="1" ht="19.149999999999999" customHeight="1" x14ac:dyDescent="0.25">
      <c r="A1" s="381" t="s">
        <v>1247</v>
      </c>
      <c r="B1" s="381"/>
      <c r="C1" s="381"/>
      <c r="D1" s="56" t="s">
        <v>95</v>
      </c>
      <c r="E1" s="57">
        <v>2022</v>
      </c>
    </row>
    <row r="2" spans="1:5" s="130" customFormat="1" ht="19.149999999999999" customHeight="1" x14ac:dyDescent="0.25">
      <c r="A2" s="381" t="s">
        <v>456</v>
      </c>
      <c r="B2" s="381"/>
      <c r="C2" s="381"/>
      <c r="D2" s="56" t="s">
        <v>97</v>
      </c>
      <c r="E2" s="57" t="s">
        <v>599</v>
      </c>
    </row>
    <row r="3" spans="1:5" s="130" customFormat="1" ht="19.149999999999999" customHeight="1" x14ac:dyDescent="0.25">
      <c r="A3" s="381" t="s">
        <v>1246</v>
      </c>
      <c r="B3" s="381"/>
      <c r="C3" s="381"/>
      <c r="D3" s="56" t="s">
        <v>98</v>
      </c>
      <c r="E3" s="57">
        <v>4</v>
      </c>
    </row>
    <row r="4" spans="1:5" x14ac:dyDescent="0.2">
      <c r="A4" s="58" t="s">
        <v>99</v>
      </c>
      <c r="B4" s="59"/>
      <c r="C4" s="59"/>
      <c r="D4" s="59"/>
      <c r="E4" s="59"/>
    </row>
    <row r="6" spans="1:5" x14ac:dyDescent="0.2">
      <c r="A6" s="59" t="s">
        <v>457</v>
      </c>
      <c r="B6" s="59"/>
      <c r="C6" s="59"/>
      <c r="D6" s="59"/>
    </row>
    <row r="7" spans="1:5" x14ac:dyDescent="0.2">
      <c r="A7" s="60" t="s">
        <v>101</v>
      </c>
      <c r="B7" s="60" t="s">
        <v>458</v>
      </c>
      <c r="C7" s="63">
        <v>2022</v>
      </c>
      <c r="D7" s="63">
        <v>2021</v>
      </c>
    </row>
    <row r="8" spans="1:5" x14ac:dyDescent="0.2">
      <c r="A8" s="61">
        <v>1111</v>
      </c>
      <c r="B8" s="129" t="s">
        <v>459</v>
      </c>
      <c r="C8" s="268">
        <v>1959000</v>
      </c>
      <c r="D8" s="268">
        <v>1920000</v>
      </c>
    </row>
    <row r="9" spans="1:5" x14ac:dyDescent="0.2">
      <c r="A9" s="61">
        <v>1112</v>
      </c>
      <c r="B9" s="129" t="s">
        <v>460</v>
      </c>
      <c r="C9" s="268">
        <v>808784864.01000023</v>
      </c>
      <c r="D9" s="268">
        <v>712962083.96000016</v>
      </c>
    </row>
    <row r="10" spans="1:5" x14ac:dyDescent="0.2">
      <c r="A10" s="61">
        <v>1113</v>
      </c>
      <c r="B10" s="129" t="s">
        <v>461</v>
      </c>
      <c r="C10" s="268">
        <v>0</v>
      </c>
      <c r="D10" s="268">
        <v>0</v>
      </c>
    </row>
    <row r="11" spans="1:5" x14ac:dyDescent="0.2">
      <c r="A11" s="61">
        <v>1114</v>
      </c>
      <c r="B11" s="129" t="s">
        <v>105</v>
      </c>
      <c r="C11" s="268">
        <v>494896855.64999998</v>
      </c>
      <c r="D11" s="268">
        <v>414649157.76999998</v>
      </c>
    </row>
    <row r="12" spans="1:5" x14ac:dyDescent="0.2">
      <c r="A12" s="61">
        <v>1115</v>
      </c>
      <c r="B12" s="129" t="s">
        <v>106</v>
      </c>
      <c r="C12" s="268">
        <v>607838363.02999997</v>
      </c>
      <c r="D12" s="268">
        <v>466587671.21999997</v>
      </c>
    </row>
    <row r="13" spans="1:5" x14ac:dyDescent="0.2">
      <c r="A13" s="61">
        <v>1116</v>
      </c>
      <c r="B13" s="129" t="s">
        <v>462</v>
      </c>
      <c r="C13" s="268">
        <v>0</v>
      </c>
      <c r="D13" s="268">
        <v>0</v>
      </c>
    </row>
    <row r="14" spans="1:5" x14ac:dyDescent="0.2">
      <c r="A14" s="61">
        <v>1119</v>
      </c>
      <c r="B14" s="129" t="s">
        <v>463</v>
      </c>
      <c r="C14" s="268">
        <v>296181.7</v>
      </c>
      <c r="D14" s="268">
        <v>296181.7</v>
      </c>
    </row>
    <row r="15" spans="1:5" x14ac:dyDescent="0.2">
      <c r="A15" s="64">
        <v>1110</v>
      </c>
      <c r="B15" s="65" t="s">
        <v>464</v>
      </c>
      <c r="C15" s="272">
        <v>1913775264.3900003</v>
      </c>
      <c r="D15" s="272">
        <v>1596415094.6500001</v>
      </c>
    </row>
    <row r="18" spans="1:4" x14ac:dyDescent="0.2">
      <c r="A18" s="59" t="s">
        <v>465</v>
      </c>
      <c r="B18" s="59"/>
      <c r="C18" s="59"/>
      <c r="D18" s="59"/>
    </row>
    <row r="19" spans="1:4" x14ac:dyDescent="0.2">
      <c r="A19" s="60" t="s">
        <v>101</v>
      </c>
      <c r="B19" s="60" t="s">
        <v>458</v>
      </c>
      <c r="C19" s="63" t="s">
        <v>603</v>
      </c>
      <c r="D19" s="63" t="s">
        <v>466</v>
      </c>
    </row>
    <row r="20" spans="1:4" x14ac:dyDescent="0.2">
      <c r="A20" s="64">
        <v>1230</v>
      </c>
      <c r="B20" s="66" t="s">
        <v>154</v>
      </c>
      <c r="C20" s="272">
        <v>1193880868.4999988</v>
      </c>
      <c r="D20" s="272">
        <v>1242372531.6499989</v>
      </c>
    </row>
    <row r="21" spans="1:4" x14ac:dyDescent="0.2">
      <c r="A21" s="61">
        <v>1231</v>
      </c>
      <c r="B21" s="129" t="s">
        <v>155</v>
      </c>
      <c r="C21" s="268">
        <v>18344520.190000057</v>
      </c>
      <c r="D21" s="268">
        <v>18344520.190000057</v>
      </c>
    </row>
    <row r="22" spans="1:4" x14ac:dyDescent="0.2">
      <c r="A22" s="61">
        <v>1232</v>
      </c>
      <c r="B22" s="129" t="s">
        <v>156</v>
      </c>
      <c r="C22" s="268">
        <v>0</v>
      </c>
      <c r="D22" s="268">
        <v>0</v>
      </c>
    </row>
    <row r="23" spans="1:4" x14ac:dyDescent="0.2">
      <c r="A23" s="61">
        <v>1233</v>
      </c>
      <c r="B23" s="129" t="s">
        <v>157</v>
      </c>
      <c r="C23" s="268">
        <v>55531095.829999983</v>
      </c>
      <c r="D23" s="268">
        <v>55531095.829999983</v>
      </c>
    </row>
    <row r="24" spans="1:4" x14ac:dyDescent="0.2">
      <c r="A24" s="61">
        <v>1234</v>
      </c>
      <c r="B24" s="129" t="s">
        <v>158</v>
      </c>
      <c r="C24" s="268">
        <v>743804621.19999886</v>
      </c>
      <c r="D24" s="268">
        <v>743804621.19999886</v>
      </c>
    </row>
    <row r="25" spans="1:4" x14ac:dyDescent="0.2">
      <c r="A25" s="61">
        <v>1235</v>
      </c>
      <c r="B25" s="129" t="s">
        <v>159</v>
      </c>
      <c r="C25" s="268">
        <v>424692294.43000007</v>
      </c>
      <c r="D25" s="268">
        <v>424692294.43000007</v>
      </c>
    </row>
    <row r="26" spans="1:4" x14ac:dyDescent="0.2">
      <c r="A26" s="61">
        <v>1236</v>
      </c>
      <c r="B26" s="129" t="s">
        <v>160</v>
      </c>
      <c r="C26" s="268">
        <v>-48491663.149999999</v>
      </c>
      <c r="D26" s="268">
        <v>0</v>
      </c>
    </row>
    <row r="27" spans="1:4" x14ac:dyDescent="0.2">
      <c r="A27" s="61">
        <v>1239</v>
      </c>
      <c r="B27" s="129" t="s">
        <v>161</v>
      </c>
      <c r="C27" s="268">
        <v>0</v>
      </c>
      <c r="D27" s="268">
        <v>0</v>
      </c>
    </row>
    <row r="28" spans="1:4" x14ac:dyDescent="0.2">
      <c r="A28" s="64">
        <v>1240</v>
      </c>
      <c r="B28" s="66" t="s">
        <v>162</v>
      </c>
      <c r="C28" s="272">
        <v>29355229.599999994</v>
      </c>
      <c r="D28" s="272">
        <v>38509250.969999999</v>
      </c>
    </row>
    <row r="29" spans="1:4" x14ac:dyDescent="0.2">
      <c r="A29" s="61">
        <v>1241</v>
      </c>
      <c r="B29" s="129" t="s">
        <v>163</v>
      </c>
      <c r="C29" s="268">
        <v>-9154021.3700000048</v>
      </c>
      <c r="D29" s="268">
        <v>0</v>
      </c>
    </row>
    <row r="30" spans="1:4" x14ac:dyDescent="0.2">
      <c r="A30" s="61">
        <v>1242</v>
      </c>
      <c r="B30" s="129" t="s">
        <v>164</v>
      </c>
      <c r="C30" s="268">
        <v>0</v>
      </c>
      <c r="D30" s="268">
        <v>0</v>
      </c>
    </row>
    <row r="31" spans="1:4" x14ac:dyDescent="0.2">
      <c r="A31" s="61">
        <v>1243</v>
      </c>
      <c r="B31" s="129" t="s">
        <v>165</v>
      </c>
      <c r="C31" s="268">
        <v>15115</v>
      </c>
      <c r="D31" s="268">
        <v>15115</v>
      </c>
    </row>
    <row r="32" spans="1:4" x14ac:dyDescent="0.2">
      <c r="A32" s="61">
        <v>1244</v>
      </c>
      <c r="B32" s="129" t="s">
        <v>166</v>
      </c>
      <c r="C32" s="268">
        <v>24948097.289999992</v>
      </c>
      <c r="D32" s="268">
        <v>24948097.289999992</v>
      </c>
    </row>
    <row r="33" spans="1:6" x14ac:dyDescent="0.2">
      <c r="A33" s="61">
        <v>1245</v>
      </c>
      <c r="B33" s="129" t="s">
        <v>167</v>
      </c>
      <c r="C33" s="268">
        <v>0</v>
      </c>
      <c r="D33" s="268">
        <v>0</v>
      </c>
    </row>
    <row r="34" spans="1:6" x14ac:dyDescent="0.2">
      <c r="A34" s="61">
        <v>1246</v>
      </c>
      <c r="B34" s="129" t="s">
        <v>168</v>
      </c>
      <c r="C34" s="268">
        <v>13546038.680000007</v>
      </c>
      <c r="D34" s="268">
        <v>13546038.680000007</v>
      </c>
    </row>
    <row r="35" spans="1:6" x14ac:dyDescent="0.2">
      <c r="A35" s="61">
        <v>1247</v>
      </c>
      <c r="B35" s="129" t="s">
        <v>169</v>
      </c>
      <c r="C35" s="268">
        <v>0</v>
      </c>
      <c r="D35" s="268">
        <v>0</v>
      </c>
    </row>
    <row r="36" spans="1:6" x14ac:dyDescent="0.2">
      <c r="A36" s="61">
        <v>1248</v>
      </c>
      <c r="B36" s="129" t="s">
        <v>170</v>
      </c>
      <c r="C36" s="268">
        <v>0</v>
      </c>
      <c r="D36" s="268">
        <v>0</v>
      </c>
    </row>
    <row r="37" spans="1:6" x14ac:dyDescent="0.2">
      <c r="A37" s="64">
        <v>1250</v>
      </c>
      <c r="B37" s="66" t="s">
        <v>174</v>
      </c>
      <c r="C37" s="272">
        <v>8240723.1999999993</v>
      </c>
      <c r="D37" s="272">
        <v>9345890.5300000012</v>
      </c>
    </row>
    <row r="38" spans="1:6" x14ac:dyDescent="0.2">
      <c r="A38" s="61">
        <v>1251</v>
      </c>
      <c r="B38" s="129" t="s">
        <v>175</v>
      </c>
      <c r="C38" s="268">
        <v>-1105167.3300000019</v>
      </c>
      <c r="D38" s="268">
        <v>0</v>
      </c>
    </row>
    <row r="39" spans="1:6" x14ac:dyDescent="0.2">
      <c r="A39" s="61">
        <v>1252</v>
      </c>
      <c r="B39" s="129" t="s">
        <v>176</v>
      </c>
      <c r="C39" s="268">
        <v>0</v>
      </c>
      <c r="D39" s="268">
        <v>0</v>
      </c>
    </row>
    <row r="40" spans="1:6" x14ac:dyDescent="0.2">
      <c r="A40" s="61">
        <v>1253</v>
      </c>
      <c r="B40" s="129" t="s">
        <v>177</v>
      </c>
      <c r="C40" s="268">
        <v>0</v>
      </c>
      <c r="D40" s="268">
        <v>0</v>
      </c>
    </row>
    <row r="41" spans="1:6" x14ac:dyDescent="0.2">
      <c r="A41" s="61">
        <v>1254</v>
      </c>
      <c r="B41" s="129" t="s">
        <v>178</v>
      </c>
      <c r="C41" s="268">
        <v>9345890.5300000012</v>
      </c>
      <c r="D41" s="268">
        <v>9345890.5300000012</v>
      </c>
    </row>
    <row r="42" spans="1:6" x14ac:dyDescent="0.2">
      <c r="A42" s="61">
        <v>1259</v>
      </c>
      <c r="B42" s="129" t="s">
        <v>179</v>
      </c>
      <c r="C42" s="268">
        <v>0</v>
      </c>
      <c r="D42" s="268">
        <v>0</v>
      </c>
    </row>
    <row r="43" spans="1:6" x14ac:dyDescent="0.2">
      <c r="A43" s="61"/>
      <c r="B43" s="65" t="s">
        <v>467</v>
      </c>
      <c r="C43" s="272">
        <v>1231476821.2999988</v>
      </c>
      <c r="D43" s="272">
        <v>1290227673.1499989</v>
      </c>
    </row>
    <row r="45" spans="1:6" ht="15" x14ac:dyDescent="0.25">
      <c r="A45" s="59" t="s">
        <v>468</v>
      </c>
      <c r="B45" s="59"/>
      <c r="C45" s="59"/>
      <c r="D45" s="59"/>
      <c r="F45"/>
    </row>
    <row r="46" spans="1:6" ht="15" x14ac:dyDescent="0.25">
      <c r="A46" s="60" t="s">
        <v>101</v>
      </c>
      <c r="B46" s="60" t="s">
        <v>458</v>
      </c>
      <c r="C46" s="63">
        <v>2022</v>
      </c>
      <c r="D46" s="63">
        <v>2021</v>
      </c>
      <c r="F46"/>
    </row>
    <row r="47" spans="1:6" ht="10.15" customHeight="1" x14ac:dyDescent="0.25">
      <c r="A47" s="64">
        <v>3210</v>
      </c>
      <c r="B47" s="66" t="s">
        <v>469</v>
      </c>
      <c r="C47" s="272">
        <v>559170773.80000019</v>
      </c>
      <c r="D47" s="272">
        <v>560648061.88999999</v>
      </c>
      <c r="E47" s="134"/>
      <c r="F47"/>
    </row>
    <row r="48" spans="1:6" ht="10.15" customHeight="1" x14ac:dyDescent="0.25">
      <c r="A48" s="61"/>
      <c r="B48" s="65" t="s">
        <v>470</v>
      </c>
      <c r="C48" s="272">
        <v>657695989.23000002</v>
      </c>
      <c r="D48" s="272">
        <v>630590534.71999991</v>
      </c>
      <c r="E48" s="105"/>
      <c r="F48"/>
    </row>
    <row r="49" spans="1:6" ht="10.15" customHeight="1" x14ac:dyDescent="0.25">
      <c r="A49" s="64">
        <v>5400</v>
      </c>
      <c r="B49" s="66" t="s">
        <v>285</v>
      </c>
      <c r="C49" s="272">
        <v>186864.18</v>
      </c>
      <c r="D49" s="272">
        <v>171865.42</v>
      </c>
      <c r="F49"/>
    </row>
    <row r="50" spans="1:6" ht="10.15" customHeight="1" x14ac:dyDescent="0.25">
      <c r="A50" s="61">
        <v>5410</v>
      </c>
      <c r="B50" s="129" t="s">
        <v>471</v>
      </c>
      <c r="C50" s="268">
        <v>0</v>
      </c>
      <c r="D50" s="268">
        <v>0</v>
      </c>
      <c r="F50"/>
    </row>
    <row r="51" spans="1:6" ht="10.15" customHeight="1" x14ac:dyDescent="0.25">
      <c r="A51" s="61">
        <v>5411</v>
      </c>
      <c r="B51" s="129" t="s">
        <v>283</v>
      </c>
      <c r="C51" s="268">
        <v>0</v>
      </c>
      <c r="D51" s="268">
        <v>0</v>
      </c>
      <c r="F51"/>
    </row>
    <row r="52" spans="1:6" ht="10.15" customHeight="1" x14ac:dyDescent="0.25">
      <c r="A52" s="61">
        <v>5420</v>
      </c>
      <c r="B52" s="129" t="s">
        <v>472</v>
      </c>
      <c r="C52" s="268">
        <v>186864.18</v>
      </c>
      <c r="D52" s="268">
        <v>171865.42</v>
      </c>
      <c r="F52"/>
    </row>
    <row r="53" spans="1:6" ht="10.15" customHeight="1" x14ac:dyDescent="0.25">
      <c r="A53" s="61">
        <v>5421</v>
      </c>
      <c r="B53" s="129" t="s">
        <v>280</v>
      </c>
      <c r="C53" s="268">
        <v>0</v>
      </c>
      <c r="D53" s="268">
        <v>0</v>
      </c>
      <c r="F53"/>
    </row>
    <row r="54" spans="1:6" ht="10.15" customHeight="1" x14ac:dyDescent="0.25">
      <c r="A54" s="61">
        <v>5430</v>
      </c>
      <c r="B54" s="129" t="s">
        <v>473</v>
      </c>
      <c r="C54" s="268">
        <v>0</v>
      </c>
      <c r="D54" s="268">
        <v>0</v>
      </c>
      <c r="F54"/>
    </row>
    <row r="55" spans="1:6" ht="10.15" customHeight="1" x14ac:dyDescent="0.25">
      <c r="A55" s="61">
        <v>5431</v>
      </c>
      <c r="B55" s="129" t="s">
        <v>277</v>
      </c>
      <c r="C55" s="268">
        <v>0</v>
      </c>
      <c r="D55" s="268">
        <v>0</v>
      </c>
      <c r="F55"/>
    </row>
    <row r="56" spans="1:6" ht="10.15" customHeight="1" x14ac:dyDescent="0.25">
      <c r="A56" s="61">
        <v>5440</v>
      </c>
      <c r="B56" s="129" t="s">
        <v>474</v>
      </c>
      <c r="C56" s="268">
        <v>0</v>
      </c>
      <c r="D56" s="268">
        <v>0</v>
      </c>
      <c r="F56"/>
    </row>
    <row r="57" spans="1:6" ht="10.15" customHeight="1" x14ac:dyDescent="0.25">
      <c r="A57" s="61">
        <v>5441</v>
      </c>
      <c r="B57" s="129" t="s">
        <v>474</v>
      </c>
      <c r="C57" s="268">
        <v>0</v>
      </c>
      <c r="D57" s="268">
        <v>0</v>
      </c>
      <c r="F57"/>
    </row>
    <row r="58" spans="1:6" ht="10.15" customHeight="1" x14ac:dyDescent="0.25">
      <c r="A58" s="61">
        <v>5450</v>
      </c>
      <c r="B58" s="129" t="s">
        <v>475</v>
      </c>
      <c r="C58" s="268">
        <v>0</v>
      </c>
      <c r="D58" s="268">
        <v>0</v>
      </c>
      <c r="F58"/>
    </row>
    <row r="59" spans="1:6" ht="10.15" customHeight="1" x14ac:dyDescent="0.25">
      <c r="A59" s="61">
        <v>5451</v>
      </c>
      <c r="B59" s="129" t="s">
        <v>273</v>
      </c>
      <c r="C59" s="268">
        <v>0</v>
      </c>
      <c r="D59" s="268">
        <v>0</v>
      </c>
      <c r="F59"/>
    </row>
    <row r="60" spans="1:6" ht="10.15" customHeight="1" x14ac:dyDescent="0.25">
      <c r="A60" s="61">
        <v>5452</v>
      </c>
      <c r="B60" s="129" t="s">
        <v>272</v>
      </c>
      <c r="C60" s="268">
        <v>0</v>
      </c>
      <c r="D60" s="268">
        <v>0</v>
      </c>
      <c r="F60"/>
    </row>
    <row r="61" spans="1:6" ht="10.15" customHeight="1" x14ac:dyDescent="0.25">
      <c r="A61" s="64">
        <v>5500</v>
      </c>
      <c r="B61" s="66" t="s">
        <v>271</v>
      </c>
      <c r="C61" s="272">
        <v>638069259.84000003</v>
      </c>
      <c r="D61" s="272">
        <v>610764502.28999996</v>
      </c>
      <c r="F61"/>
    </row>
    <row r="62" spans="1:6" ht="10.15" customHeight="1" x14ac:dyDescent="0.25">
      <c r="A62" s="64">
        <v>5510</v>
      </c>
      <c r="B62" s="66" t="s">
        <v>270</v>
      </c>
      <c r="C62" s="272">
        <v>633713002.09000003</v>
      </c>
      <c r="D62" s="272">
        <v>604964754.91999996</v>
      </c>
      <c r="F62"/>
    </row>
    <row r="63" spans="1:6" ht="10.15" customHeight="1" x14ac:dyDescent="0.25">
      <c r="A63" s="61">
        <v>5511</v>
      </c>
      <c r="B63" s="129" t="s">
        <v>269</v>
      </c>
      <c r="C63" s="268">
        <v>0</v>
      </c>
      <c r="D63" s="268">
        <v>0</v>
      </c>
      <c r="F63"/>
    </row>
    <row r="64" spans="1:6" ht="10.15" customHeight="1" x14ac:dyDescent="0.25">
      <c r="A64" s="61">
        <v>5512</v>
      </c>
      <c r="B64" s="129" t="s">
        <v>268</v>
      </c>
      <c r="C64" s="268">
        <v>0</v>
      </c>
      <c r="D64" s="268">
        <v>0</v>
      </c>
      <c r="F64"/>
    </row>
    <row r="65" spans="1:6" ht="10.15" customHeight="1" x14ac:dyDescent="0.25">
      <c r="A65" s="61">
        <v>5513</v>
      </c>
      <c r="B65" s="129" t="s">
        <v>267</v>
      </c>
      <c r="C65" s="268">
        <v>0</v>
      </c>
      <c r="D65" s="268">
        <v>0</v>
      </c>
      <c r="F65"/>
    </row>
    <row r="66" spans="1:6" ht="10.15" customHeight="1" x14ac:dyDescent="0.25">
      <c r="A66" s="61">
        <v>5514</v>
      </c>
      <c r="B66" s="129" t="s">
        <v>266</v>
      </c>
      <c r="C66" s="268">
        <v>0</v>
      </c>
      <c r="D66" s="268">
        <v>0</v>
      </c>
      <c r="F66"/>
    </row>
    <row r="67" spans="1:6" ht="10.15" customHeight="1" x14ac:dyDescent="0.25">
      <c r="A67" s="61">
        <v>5515</v>
      </c>
      <c r="B67" s="129" t="s">
        <v>265</v>
      </c>
      <c r="C67" s="268">
        <v>0</v>
      </c>
      <c r="D67" s="268">
        <v>0</v>
      </c>
      <c r="F67"/>
    </row>
    <row r="68" spans="1:6" ht="10.15" customHeight="1" x14ac:dyDescent="0.25">
      <c r="A68" s="61">
        <v>5516</v>
      </c>
      <c r="B68" s="129" t="s">
        <v>264</v>
      </c>
      <c r="C68" s="268">
        <v>0</v>
      </c>
      <c r="D68" s="268">
        <v>0</v>
      </c>
      <c r="F68"/>
    </row>
    <row r="69" spans="1:6" ht="10.15" customHeight="1" x14ac:dyDescent="0.25">
      <c r="A69" s="61">
        <v>5517</v>
      </c>
      <c r="B69" s="129" t="s">
        <v>263</v>
      </c>
      <c r="C69" s="268">
        <v>0</v>
      </c>
      <c r="D69" s="268">
        <v>0</v>
      </c>
      <c r="F69"/>
    </row>
    <row r="70" spans="1:6" ht="10.15" customHeight="1" x14ac:dyDescent="0.25">
      <c r="A70" s="61">
        <v>5518</v>
      </c>
      <c r="B70" s="129" t="s">
        <v>262</v>
      </c>
      <c r="C70" s="268">
        <v>0</v>
      </c>
      <c r="D70" s="268">
        <v>0</v>
      </c>
      <c r="F70"/>
    </row>
    <row r="71" spans="1:6" ht="10.15" customHeight="1" x14ac:dyDescent="0.25">
      <c r="A71" s="64">
        <v>5520</v>
      </c>
      <c r="B71" s="66" t="s">
        <v>261</v>
      </c>
      <c r="C71" s="272">
        <v>0</v>
      </c>
      <c r="D71" s="272">
        <v>0</v>
      </c>
      <c r="F71"/>
    </row>
    <row r="72" spans="1:6" ht="10.15" customHeight="1" x14ac:dyDescent="0.25">
      <c r="A72" s="61">
        <v>5521</v>
      </c>
      <c r="B72" s="129" t="s">
        <v>260</v>
      </c>
      <c r="C72" s="268">
        <v>0</v>
      </c>
      <c r="D72" s="268">
        <v>0</v>
      </c>
      <c r="F72"/>
    </row>
    <row r="73" spans="1:6" ht="10.15" customHeight="1" x14ac:dyDescent="0.25">
      <c r="A73" s="61">
        <v>5522</v>
      </c>
      <c r="B73" s="129" t="s">
        <v>259</v>
      </c>
      <c r="C73" s="268">
        <v>0</v>
      </c>
      <c r="D73" s="268">
        <v>0</v>
      </c>
      <c r="F73"/>
    </row>
    <row r="74" spans="1:6" ht="10.15" customHeight="1" x14ac:dyDescent="0.25">
      <c r="A74" s="64">
        <v>5530</v>
      </c>
      <c r="B74" s="66" t="s">
        <v>258</v>
      </c>
      <c r="C74" s="272">
        <v>0</v>
      </c>
      <c r="D74" s="272">
        <v>0</v>
      </c>
      <c r="F74"/>
    </row>
    <row r="75" spans="1:6" ht="10.15" customHeight="1" x14ac:dyDescent="0.25">
      <c r="A75" s="61">
        <v>5531</v>
      </c>
      <c r="B75" s="129" t="s">
        <v>257</v>
      </c>
      <c r="C75" s="268">
        <v>0</v>
      </c>
      <c r="D75" s="268">
        <v>0</v>
      </c>
      <c r="F75"/>
    </row>
    <row r="76" spans="1:6" ht="10.15" customHeight="1" x14ac:dyDescent="0.25">
      <c r="A76" s="61">
        <v>5532</v>
      </c>
      <c r="B76" s="129" t="s">
        <v>256</v>
      </c>
      <c r="C76" s="268">
        <v>0</v>
      </c>
      <c r="D76" s="268">
        <v>0</v>
      </c>
      <c r="F76"/>
    </row>
    <row r="77" spans="1:6" ht="10.15" customHeight="1" x14ac:dyDescent="0.25">
      <c r="A77" s="61">
        <v>5533</v>
      </c>
      <c r="B77" s="129" t="s">
        <v>255</v>
      </c>
      <c r="C77" s="268">
        <v>0</v>
      </c>
      <c r="D77" s="268">
        <v>0</v>
      </c>
      <c r="F77"/>
    </row>
    <row r="78" spans="1:6" ht="10.15" customHeight="1" x14ac:dyDescent="0.25">
      <c r="A78" s="61">
        <v>5534</v>
      </c>
      <c r="B78" s="129" t="s">
        <v>254</v>
      </c>
      <c r="C78" s="268">
        <v>0</v>
      </c>
      <c r="D78" s="268">
        <v>0</v>
      </c>
      <c r="F78"/>
    </row>
    <row r="79" spans="1:6" ht="10.15" customHeight="1" x14ac:dyDescent="0.25">
      <c r="A79" s="61">
        <v>5535</v>
      </c>
      <c r="B79" s="129" t="s">
        <v>253</v>
      </c>
      <c r="C79" s="268">
        <v>0</v>
      </c>
      <c r="D79" s="268">
        <v>0</v>
      </c>
      <c r="F79"/>
    </row>
    <row r="80" spans="1:6" ht="10.15" customHeight="1" x14ac:dyDescent="0.25">
      <c r="A80" s="64">
        <v>5540</v>
      </c>
      <c r="B80" s="66" t="s">
        <v>252</v>
      </c>
      <c r="C80" s="272">
        <v>0</v>
      </c>
      <c r="D80" s="272">
        <v>0</v>
      </c>
      <c r="F80"/>
    </row>
    <row r="81" spans="1:6" ht="10.15" customHeight="1" x14ac:dyDescent="0.25">
      <c r="A81" s="61">
        <v>5541</v>
      </c>
      <c r="B81" s="129" t="s">
        <v>252</v>
      </c>
      <c r="C81" s="268">
        <v>0</v>
      </c>
      <c r="D81" s="268">
        <v>0</v>
      </c>
      <c r="F81"/>
    </row>
    <row r="82" spans="1:6" ht="10.15" customHeight="1" x14ac:dyDescent="0.25">
      <c r="A82" s="64">
        <v>5550</v>
      </c>
      <c r="B82" s="66" t="s">
        <v>251</v>
      </c>
      <c r="C82" s="272">
        <v>0</v>
      </c>
      <c r="D82" s="272">
        <v>0</v>
      </c>
      <c r="F82"/>
    </row>
    <row r="83" spans="1:6" ht="10.15" customHeight="1" x14ac:dyDescent="0.25">
      <c r="A83" s="61">
        <v>5551</v>
      </c>
      <c r="B83" s="129" t="s">
        <v>251</v>
      </c>
      <c r="C83" s="268">
        <v>0</v>
      </c>
      <c r="D83" s="268">
        <v>0</v>
      </c>
      <c r="F83"/>
    </row>
    <row r="84" spans="1:6" ht="10.15" customHeight="1" x14ac:dyDescent="0.25">
      <c r="A84" s="64">
        <v>5590</v>
      </c>
      <c r="B84" s="66" t="s">
        <v>250</v>
      </c>
      <c r="C84" s="272">
        <v>4356257.75</v>
      </c>
      <c r="D84" s="272">
        <v>5799747.3700000001</v>
      </c>
      <c r="F84"/>
    </row>
    <row r="85" spans="1:6" ht="10.15" customHeight="1" x14ac:dyDescent="0.25">
      <c r="A85" s="61">
        <v>5591</v>
      </c>
      <c r="B85" s="129" t="s">
        <v>249</v>
      </c>
      <c r="C85" s="268">
        <v>0</v>
      </c>
      <c r="D85" s="268">
        <v>0</v>
      </c>
      <c r="F85"/>
    </row>
    <row r="86" spans="1:6" ht="10.15" customHeight="1" x14ac:dyDescent="0.25">
      <c r="A86" s="61">
        <v>5592</v>
      </c>
      <c r="B86" s="129" t="s">
        <v>248</v>
      </c>
      <c r="C86" s="268">
        <v>0</v>
      </c>
      <c r="D86" s="268">
        <v>0</v>
      </c>
      <c r="F86"/>
    </row>
    <row r="87" spans="1:6" ht="10.15" customHeight="1" x14ac:dyDescent="0.25">
      <c r="A87" s="61">
        <v>5593</v>
      </c>
      <c r="B87" s="129" t="s">
        <v>247</v>
      </c>
      <c r="C87" s="268">
        <v>0</v>
      </c>
      <c r="D87" s="268">
        <v>0</v>
      </c>
      <c r="F87"/>
    </row>
    <row r="88" spans="1:6" ht="10.15" customHeight="1" x14ac:dyDescent="0.25">
      <c r="A88" s="61">
        <v>5594</v>
      </c>
      <c r="B88" s="129" t="s">
        <v>476</v>
      </c>
      <c r="C88" s="268">
        <v>0</v>
      </c>
      <c r="D88" s="268">
        <v>0</v>
      </c>
      <c r="F88"/>
    </row>
    <row r="89" spans="1:6" ht="10.15" customHeight="1" x14ac:dyDescent="0.25">
      <c r="A89" s="61">
        <v>5595</v>
      </c>
      <c r="B89" s="129" t="s">
        <v>245</v>
      </c>
      <c r="C89" s="268">
        <v>0</v>
      </c>
      <c r="D89" s="268">
        <v>0</v>
      </c>
      <c r="F89"/>
    </row>
    <row r="90" spans="1:6" ht="10.15" customHeight="1" x14ac:dyDescent="0.25">
      <c r="A90" s="61">
        <v>5596</v>
      </c>
      <c r="B90" s="129" t="s">
        <v>244</v>
      </c>
      <c r="C90" s="268">
        <v>0</v>
      </c>
      <c r="D90" s="268">
        <v>0</v>
      </c>
      <c r="F90"/>
    </row>
    <row r="91" spans="1:6" ht="10.15" customHeight="1" x14ac:dyDescent="0.25">
      <c r="A91" s="61">
        <v>5597</v>
      </c>
      <c r="B91" s="129" t="s">
        <v>243</v>
      </c>
      <c r="C91" s="268">
        <v>0</v>
      </c>
      <c r="D91" s="268">
        <v>0</v>
      </c>
      <c r="F91"/>
    </row>
    <row r="92" spans="1:6" ht="10.15" customHeight="1" x14ac:dyDescent="0.25">
      <c r="A92" s="61">
        <v>5599</v>
      </c>
      <c r="B92" s="129" t="s">
        <v>241</v>
      </c>
      <c r="C92" s="268">
        <v>0</v>
      </c>
      <c r="D92" s="268">
        <v>0</v>
      </c>
      <c r="F92"/>
    </row>
    <row r="93" spans="1:6" ht="10.15" customHeight="1" x14ac:dyDescent="0.25">
      <c r="A93" s="64">
        <v>5600</v>
      </c>
      <c r="B93" s="66" t="s">
        <v>240</v>
      </c>
      <c r="C93" s="272">
        <v>19439865.210000001</v>
      </c>
      <c r="D93" s="272">
        <v>19654167.010000002</v>
      </c>
      <c r="F93"/>
    </row>
    <row r="94" spans="1:6" ht="10.15" customHeight="1" x14ac:dyDescent="0.25">
      <c r="A94" s="64">
        <v>5610</v>
      </c>
      <c r="B94" s="66" t="s">
        <v>239</v>
      </c>
      <c r="C94" s="272">
        <v>19439865.210000001</v>
      </c>
      <c r="D94" s="272">
        <v>19654167.010000002</v>
      </c>
      <c r="F94"/>
    </row>
    <row r="95" spans="1:6" ht="10.15" customHeight="1" x14ac:dyDescent="0.25">
      <c r="A95" s="61">
        <v>5611</v>
      </c>
      <c r="B95" s="129" t="s">
        <v>238</v>
      </c>
      <c r="C95" s="268">
        <v>0</v>
      </c>
      <c r="D95" s="268">
        <v>0</v>
      </c>
      <c r="F95"/>
    </row>
    <row r="96" spans="1:6" ht="10.15" customHeight="1" x14ac:dyDescent="0.25">
      <c r="A96" s="64">
        <v>2110</v>
      </c>
      <c r="B96" s="67" t="s">
        <v>477</v>
      </c>
      <c r="C96" s="272">
        <v>0</v>
      </c>
      <c r="D96" s="272">
        <v>0</v>
      </c>
      <c r="F96"/>
    </row>
    <row r="97" spans="1:6" ht="10.15" customHeight="1" x14ac:dyDescent="0.25">
      <c r="A97" s="61">
        <v>2111</v>
      </c>
      <c r="B97" s="129" t="s">
        <v>478</v>
      </c>
      <c r="C97" s="268">
        <v>0</v>
      </c>
      <c r="D97" s="268">
        <v>0</v>
      </c>
      <c r="F97"/>
    </row>
    <row r="98" spans="1:6" ht="10.15" customHeight="1" x14ac:dyDescent="0.25">
      <c r="A98" s="61">
        <v>2112</v>
      </c>
      <c r="B98" s="129" t="s">
        <v>479</v>
      </c>
      <c r="C98" s="268">
        <v>0</v>
      </c>
      <c r="D98" s="268">
        <v>0</v>
      </c>
      <c r="F98"/>
    </row>
    <row r="99" spans="1:6" ht="10.15" customHeight="1" x14ac:dyDescent="0.25">
      <c r="A99" s="61">
        <v>2112</v>
      </c>
      <c r="B99" s="129" t="s">
        <v>480</v>
      </c>
      <c r="C99" s="268">
        <v>0</v>
      </c>
      <c r="D99" s="268">
        <v>0</v>
      </c>
      <c r="F99"/>
    </row>
    <row r="100" spans="1:6" ht="10.15" customHeight="1" x14ac:dyDescent="0.25">
      <c r="A100" s="61">
        <v>2115</v>
      </c>
      <c r="B100" s="129" t="s">
        <v>481</v>
      </c>
      <c r="C100" s="268">
        <v>0</v>
      </c>
      <c r="D100" s="268">
        <v>0</v>
      </c>
      <c r="F100"/>
    </row>
    <row r="101" spans="1:6" ht="10.15" customHeight="1" x14ac:dyDescent="0.25">
      <c r="A101" s="61">
        <v>2114</v>
      </c>
      <c r="B101" s="129" t="s">
        <v>482</v>
      </c>
      <c r="C101" s="268">
        <v>0</v>
      </c>
      <c r="D101" s="268">
        <v>0</v>
      </c>
      <c r="F101"/>
    </row>
    <row r="102" spans="1:6" ht="10.15" customHeight="1" x14ac:dyDescent="0.25">
      <c r="A102" s="61"/>
      <c r="B102" s="65" t="s">
        <v>483</v>
      </c>
      <c r="C102" s="272">
        <v>0</v>
      </c>
      <c r="D102" s="272">
        <v>0</v>
      </c>
      <c r="F102"/>
    </row>
    <row r="103" spans="1:6" ht="10.15" customHeight="1" x14ac:dyDescent="0.2">
      <c r="A103" s="64">
        <v>4300</v>
      </c>
      <c r="B103" s="133" t="s">
        <v>377</v>
      </c>
      <c r="C103" s="268">
        <v>0</v>
      </c>
      <c r="D103" s="268">
        <v>0</v>
      </c>
    </row>
    <row r="104" spans="1:6" ht="10.15" customHeight="1" x14ac:dyDescent="0.2">
      <c r="A104" s="64">
        <v>4310</v>
      </c>
      <c r="B104" s="133" t="s">
        <v>376</v>
      </c>
      <c r="C104" s="272">
        <v>0</v>
      </c>
      <c r="D104" s="272">
        <v>0</v>
      </c>
    </row>
    <row r="105" spans="1:6" ht="10.15" customHeight="1" x14ac:dyDescent="0.2">
      <c r="A105" s="61">
        <v>4311</v>
      </c>
      <c r="B105" s="121" t="s">
        <v>375</v>
      </c>
      <c r="C105" s="268">
        <v>0</v>
      </c>
      <c r="D105" s="268">
        <v>0</v>
      </c>
    </row>
    <row r="106" spans="1:6" ht="10.15" customHeight="1" x14ac:dyDescent="0.2">
      <c r="A106" s="61">
        <v>4319</v>
      </c>
      <c r="B106" s="121" t="s">
        <v>374</v>
      </c>
      <c r="C106" s="268">
        <v>0</v>
      </c>
      <c r="D106" s="268">
        <v>0</v>
      </c>
    </row>
    <row r="107" spans="1:6" ht="10.15" customHeight="1" x14ac:dyDescent="0.2">
      <c r="A107" s="64">
        <v>4320</v>
      </c>
      <c r="B107" s="133" t="s">
        <v>373</v>
      </c>
      <c r="C107" s="272">
        <v>0</v>
      </c>
      <c r="D107" s="272">
        <v>0</v>
      </c>
    </row>
    <row r="108" spans="1:6" ht="10.15" customHeight="1" x14ac:dyDescent="0.2">
      <c r="A108" s="61">
        <v>4321</v>
      </c>
      <c r="B108" s="121" t="s">
        <v>372</v>
      </c>
      <c r="C108" s="268">
        <v>0</v>
      </c>
      <c r="D108" s="268">
        <v>0</v>
      </c>
    </row>
    <row r="109" spans="1:6" ht="10.15" customHeight="1" x14ac:dyDescent="0.2">
      <c r="A109" s="61">
        <v>4322</v>
      </c>
      <c r="B109" s="121" t="s">
        <v>371</v>
      </c>
      <c r="C109" s="268">
        <v>0</v>
      </c>
      <c r="D109" s="268">
        <v>0</v>
      </c>
    </row>
    <row r="110" spans="1:6" ht="10.15" customHeight="1" x14ac:dyDescent="0.2">
      <c r="A110" s="61">
        <v>4323</v>
      </c>
      <c r="B110" s="121" t="s">
        <v>370</v>
      </c>
      <c r="C110" s="268">
        <v>0</v>
      </c>
      <c r="D110" s="268">
        <v>0</v>
      </c>
    </row>
    <row r="111" spans="1:6" ht="10.15" customHeight="1" x14ac:dyDescent="0.2">
      <c r="A111" s="61">
        <v>4324</v>
      </c>
      <c r="B111" s="121" t="s">
        <v>369</v>
      </c>
      <c r="C111" s="268">
        <v>0</v>
      </c>
      <c r="D111" s="268">
        <v>0</v>
      </c>
    </row>
    <row r="112" spans="1:6" ht="10.15" customHeight="1" x14ac:dyDescent="0.2">
      <c r="A112" s="61">
        <v>4325</v>
      </c>
      <c r="B112" s="121" t="s">
        <v>368</v>
      </c>
      <c r="C112" s="268">
        <v>0</v>
      </c>
      <c r="D112" s="268">
        <v>0</v>
      </c>
    </row>
    <row r="113" spans="1:6" ht="10.15" customHeight="1" x14ac:dyDescent="0.2">
      <c r="A113" s="64">
        <v>4330</v>
      </c>
      <c r="B113" s="133" t="s">
        <v>367</v>
      </c>
      <c r="C113" s="272">
        <v>0</v>
      </c>
      <c r="D113" s="272">
        <v>0</v>
      </c>
    </row>
    <row r="114" spans="1:6" ht="10.15" customHeight="1" x14ac:dyDescent="0.2">
      <c r="A114" s="61">
        <v>4331</v>
      </c>
      <c r="B114" s="121" t="s">
        <v>367</v>
      </c>
      <c r="C114" s="268">
        <v>0</v>
      </c>
      <c r="D114" s="268">
        <v>0</v>
      </c>
    </row>
    <row r="115" spans="1:6" ht="10.15" customHeight="1" x14ac:dyDescent="0.2">
      <c r="A115" s="64">
        <v>4340</v>
      </c>
      <c r="B115" s="133" t="s">
        <v>366</v>
      </c>
      <c r="C115" s="272">
        <v>0</v>
      </c>
      <c r="D115" s="272">
        <v>0</v>
      </c>
    </row>
    <row r="116" spans="1:6" ht="10.15" customHeight="1" x14ac:dyDescent="0.2">
      <c r="A116" s="61">
        <v>4341</v>
      </c>
      <c r="B116" s="121" t="s">
        <v>366</v>
      </c>
      <c r="C116" s="268">
        <v>0</v>
      </c>
      <c r="D116" s="268">
        <v>0</v>
      </c>
    </row>
    <row r="117" spans="1:6" ht="10.15" customHeight="1" x14ac:dyDescent="0.2">
      <c r="A117" s="64">
        <v>4390</v>
      </c>
      <c r="B117" s="133" t="s">
        <v>360</v>
      </c>
      <c r="C117" s="272">
        <v>0</v>
      </c>
      <c r="D117" s="272">
        <v>0</v>
      </c>
    </row>
    <row r="118" spans="1:6" ht="10.15" customHeight="1" x14ac:dyDescent="0.2">
      <c r="A118" s="61">
        <v>4392</v>
      </c>
      <c r="B118" s="121" t="s">
        <v>365</v>
      </c>
      <c r="C118" s="268">
        <v>0</v>
      </c>
      <c r="D118" s="268">
        <v>0</v>
      </c>
    </row>
    <row r="119" spans="1:6" ht="10.15" customHeight="1" x14ac:dyDescent="0.2">
      <c r="A119" s="61">
        <v>4393</v>
      </c>
      <c r="B119" s="121" t="s">
        <v>364</v>
      </c>
      <c r="C119" s="268">
        <v>0</v>
      </c>
      <c r="D119" s="268">
        <v>0</v>
      </c>
    </row>
    <row r="120" spans="1:6" ht="10.15" customHeight="1" x14ac:dyDescent="0.2">
      <c r="A120" s="61">
        <v>4394</v>
      </c>
      <c r="B120" s="121" t="s">
        <v>363</v>
      </c>
      <c r="C120" s="268">
        <v>0</v>
      </c>
      <c r="D120" s="268">
        <v>0</v>
      </c>
    </row>
    <row r="121" spans="1:6" ht="10.15" customHeight="1" x14ac:dyDescent="0.2">
      <c r="A121" s="61">
        <v>4395</v>
      </c>
      <c r="B121" s="121" t="s">
        <v>244</v>
      </c>
      <c r="C121" s="268">
        <v>0</v>
      </c>
      <c r="D121" s="268">
        <v>0</v>
      </c>
    </row>
    <row r="122" spans="1:6" ht="10.15" customHeight="1" x14ac:dyDescent="0.2">
      <c r="A122" s="61">
        <v>4396</v>
      </c>
      <c r="B122" s="121" t="s">
        <v>362</v>
      </c>
      <c r="C122" s="268">
        <v>0</v>
      </c>
      <c r="D122" s="268">
        <v>0</v>
      </c>
    </row>
    <row r="123" spans="1:6" ht="10.15" customHeight="1" x14ac:dyDescent="0.2">
      <c r="A123" s="61">
        <v>4397</v>
      </c>
      <c r="B123" s="121" t="s">
        <v>361</v>
      </c>
      <c r="C123" s="268">
        <v>0</v>
      </c>
      <c r="D123" s="268">
        <v>0</v>
      </c>
    </row>
    <row r="124" spans="1:6" ht="10.15" customHeight="1" x14ac:dyDescent="0.2">
      <c r="A124" s="61">
        <v>4399</v>
      </c>
      <c r="B124" s="121" t="s">
        <v>360</v>
      </c>
      <c r="C124" s="268">
        <v>0</v>
      </c>
      <c r="D124" s="268">
        <v>0</v>
      </c>
    </row>
    <row r="125" spans="1:6" ht="10.15" customHeight="1" x14ac:dyDescent="0.25">
      <c r="A125" s="64">
        <v>1120</v>
      </c>
      <c r="B125" s="67" t="s">
        <v>484</v>
      </c>
      <c r="C125" s="272">
        <v>0</v>
      </c>
      <c r="D125" s="272">
        <v>0</v>
      </c>
      <c r="F125"/>
    </row>
    <row r="126" spans="1:6" customFormat="1" ht="10.15" customHeight="1" x14ac:dyDescent="0.25">
      <c r="A126" s="61">
        <v>1124</v>
      </c>
      <c r="B126" s="115" t="s">
        <v>485</v>
      </c>
      <c r="C126" s="268">
        <v>0</v>
      </c>
      <c r="D126" s="268">
        <v>0</v>
      </c>
    </row>
    <row r="127" spans="1:6" ht="10.15" customHeight="1" x14ac:dyDescent="0.25">
      <c r="A127" s="61">
        <v>1124</v>
      </c>
      <c r="B127" s="115" t="s">
        <v>486</v>
      </c>
      <c r="C127" s="268">
        <v>0</v>
      </c>
      <c r="D127" s="268">
        <v>0</v>
      </c>
      <c r="F127"/>
    </row>
    <row r="128" spans="1:6" ht="10.15" customHeight="1" x14ac:dyDescent="0.25">
      <c r="A128" s="61">
        <v>1124</v>
      </c>
      <c r="B128" s="115" t="s">
        <v>487</v>
      </c>
      <c r="C128" s="268">
        <v>0</v>
      </c>
      <c r="D128" s="268">
        <v>0</v>
      </c>
      <c r="F128"/>
    </row>
    <row r="129" spans="1:6" ht="10.15" customHeight="1" x14ac:dyDescent="0.25">
      <c r="A129" s="61">
        <v>1124</v>
      </c>
      <c r="B129" s="115" t="s">
        <v>488</v>
      </c>
      <c r="C129" s="268">
        <v>0</v>
      </c>
      <c r="D129" s="268">
        <v>0</v>
      </c>
      <c r="F129"/>
    </row>
    <row r="130" spans="1:6" ht="10.15" customHeight="1" x14ac:dyDescent="0.25">
      <c r="A130" s="61">
        <v>1124</v>
      </c>
      <c r="B130" s="115" t="s">
        <v>489</v>
      </c>
      <c r="C130" s="268">
        <v>0</v>
      </c>
      <c r="D130" s="268">
        <v>0</v>
      </c>
      <c r="F130"/>
    </row>
    <row r="131" spans="1:6" ht="10.15" customHeight="1" x14ac:dyDescent="0.25">
      <c r="A131" s="61">
        <v>1124</v>
      </c>
      <c r="B131" s="115" t="s">
        <v>490</v>
      </c>
      <c r="C131" s="268">
        <v>0</v>
      </c>
      <c r="D131" s="268">
        <v>0</v>
      </c>
      <c r="F131"/>
    </row>
    <row r="132" spans="1:6" ht="10.15" customHeight="1" x14ac:dyDescent="0.25">
      <c r="A132" s="61">
        <v>1122</v>
      </c>
      <c r="B132" s="115" t="s">
        <v>491</v>
      </c>
      <c r="C132" s="268">
        <v>0</v>
      </c>
      <c r="D132" s="268">
        <v>0</v>
      </c>
      <c r="F132"/>
    </row>
    <row r="133" spans="1:6" ht="10.15" customHeight="1" x14ac:dyDescent="0.25">
      <c r="A133" s="61">
        <v>1122</v>
      </c>
      <c r="B133" s="115" t="s">
        <v>492</v>
      </c>
      <c r="C133" s="268">
        <v>0</v>
      </c>
      <c r="D133" s="268">
        <v>0</v>
      </c>
      <c r="F133"/>
    </row>
    <row r="134" spans="1:6" ht="10.15" customHeight="1" x14ac:dyDescent="0.25">
      <c r="A134" s="61">
        <v>1122</v>
      </c>
      <c r="B134" s="115" t="s">
        <v>493</v>
      </c>
      <c r="C134" s="268">
        <v>0</v>
      </c>
      <c r="D134" s="268">
        <v>0</v>
      </c>
      <c r="F134"/>
    </row>
    <row r="135" spans="1:6" ht="10.15" customHeight="1" x14ac:dyDescent="0.25">
      <c r="A135" s="61"/>
      <c r="B135" s="68" t="s">
        <v>494</v>
      </c>
      <c r="C135" s="272">
        <v>1216866763.0300002</v>
      </c>
      <c r="D135" s="272">
        <v>1191238596.6099999</v>
      </c>
      <c r="F135"/>
    </row>
    <row r="136" spans="1:6" ht="10.15" customHeight="1" x14ac:dyDescent="0.25">
      <c r="F136"/>
    </row>
    <row r="137" spans="1:6" ht="10.15" customHeight="1" x14ac:dyDescent="0.25">
      <c r="B137" s="40" t="s">
        <v>237</v>
      </c>
      <c r="F137"/>
    </row>
    <row r="138" spans="1:6" ht="10.15" customHeight="1" x14ac:dyDescent="0.25">
      <c r="F138"/>
    </row>
    <row r="139" spans="1:6" ht="10.15" customHeight="1" x14ac:dyDescent="0.25">
      <c r="F139"/>
    </row>
    <row r="140" spans="1:6" ht="10.15" customHeight="1" x14ac:dyDescent="0.25">
      <c r="F140"/>
    </row>
    <row r="141" spans="1:6" ht="10.15" customHeight="1" x14ac:dyDescent="0.25">
      <c r="F141"/>
    </row>
    <row r="142" spans="1:6" ht="10.15" customHeight="1" x14ac:dyDescent="0.25">
      <c r="F142"/>
    </row>
    <row r="143" spans="1:6" ht="10.15" customHeight="1" x14ac:dyDescent="0.25">
      <c r="F143"/>
    </row>
    <row r="144" spans="1:6" ht="10.15" customHeight="1" x14ac:dyDescent="0.25">
      <c r="F144"/>
    </row>
    <row r="145" spans="6:7" ht="10.15" customHeight="1" x14ac:dyDescent="0.25">
      <c r="F145"/>
    </row>
    <row r="146" spans="6:7" ht="10.15" customHeight="1" x14ac:dyDescent="0.25">
      <c r="F146"/>
    </row>
    <row r="147" spans="6:7" ht="15" x14ac:dyDescent="0.25">
      <c r="F147"/>
    </row>
    <row r="148" spans="6:7" ht="15" x14ac:dyDescent="0.25">
      <c r="F148"/>
    </row>
    <row r="149" spans="6:7" ht="15" x14ac:dyDescent="0.25">
      <c r="F149"/>
    </row>
    <row r="150" spans="6:7" ht="15" x14ac:dyDescent="0.25">
      <c r="F150"/>
    </row>
    <row r="151" spans="6:7" ht="15" x14ac:dyDescent="0.25">
      <c r="F151"/>
    </row>
    <row r="152" spans="6:7" ht="15" x14ac:dyDescent="0.25">
      <c r="F152"/>
      <c r="G152" s="69"/>
    </row>
    <row r="153" spans="6:7" ht="15" x14ac:dyDescent="0.25">
      <c r="F153"/>
    </row>
    <row r="154" spans="6:7" ht="15" x14ac:dyDescent="0.25">
      <c r="F154"/>
    </row>
    <row r="155" spans="6:7" ht="15" x14ac:dyDescent="0.25">
      <c r="F155"/>
    </row>
    <row r="156" spans="6:7" ht="15" x14ac:dyDescent="0.25">
      <c r="F156"/>
    </row>
    <row r="157" spans="6:7" ht="15" x14ac:dyDescent="0.25">
      <c r="F157"/>
    </row>
  </sheetData>
  <sheetProtection formatCells="0" formatColumns="0" formatRows="0" insertColumns="0" insertRows="0" insertHyperlinks="0" deleteColumns="0" deleteRows="0" sort="0" autoFilter="0" pivotTables="0"/>
  <mergeCells count="3">
    <mergeCell ref="A1:C1"/>
    <mergeCell ref="A2:C2"/>
    <mergeCell ref="A3:C3"/>
  </mergeCells>
  <dataValidations count="2">
    <dataValidation allowBlank="1" showInputMessage="1" showErrorMessage="1" prompt="Saldo al 31 de diciembre del año anterior que se presenta" sqref="D7 D46"/>
    <dataValidation allowBlank="1" showInputMessage="1" showErrorMessage="1" prompt="Importe final del periodo que corresponde la información financiera trimestral que se presenta." sqref="C7 C46"/>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C23"/>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28515625" style="73" customWidth="1"/>
    <col min="2" max="2" width="63.28515625" style="73" customWidth="1"/>
    <col min="3" max="3" width="17.7109375" style="73" customWidth="1"/>
    <col min="4" max="16384" width="11.42578125" style="73"/>
  </cols>
  <sheetData>
    <row r="1" spans="1:3" s="131" customFormat="1" ht="18" customHeight="1" x14ac:dyDescent="0.25">
      <c r="A1" s="382" t="s">
        <v>1247</v>
      </c>
      <c r="B1" s="383"/>
      <c r="C1" s="384"/>
    </row>
    <row r="2" spans="1:3" s="131" customFormat="1" ht="18" customHeight="1" x14ac:dyDescent="0.25">
      <c r="A2" s="385" t="s">
        <v>495</v>
      </c>
      <c r="B2" s="386"/>
      <c r="C2" s="387"/>
    </row>
    <row r="3" spans="1:3" s="131" customFormat="1" ht="18" customHeight="1" x14ac:dyDescent="0.25">
      <c r="A3" s="385" t="s">
        <v>1246</v>
      </c>
      <c r="B3" s="386"/>
      <c r="C3" s="387"/>
    </row>
    <row r="4" spans="1:3" s="70" customFormat="1" x14ac:dyDescent="0.2">
      <c r="A4" s="388" t="s">
        <v>496</v>
      </c>
      <c r="B4" s="389"/>
      <c r="C4" s="390"/>
    </row>
    <row r="5" spans="1:3" x14ac:dyDescent="0.2">
      <c r="A5" s="71" t="s">
        <v>497</v>
      </c>
      <c r="B5" s="71"/>
      <c r="C5" s="280">
        <v>2971164774.9899998</v>
      </c>
    </row>
    <row r="6" spans="1:3" x14ac:dyDescent="0.2">
      <c r="B6" s="74"/>
      <c r="C6" s="281"/>
    </row>
    <row r="7" spans="1:3" x14ac:dyDescent="0.2">
      <c r="A7" s="75" t="s">
        <v>498</v>
      </c>
      <c r="B7" s="75"/>
      <c r="C7" s="282">
        <v>79159858.730000004</v>
      </c>
    </row>
    <row r="8" spans="1:3" x14ac:dyDescent="0.2">
      <c r="A8" s="76" t="s">
        <v>499</v>
      </c>
      <c r="B8" s="77" t="s">
        <v>376</v>
      </c>
      <c r="C8" s="283">
        <v>0</v>
      </c>
    </row>
    <row r="9" spans="1:3" x14ac:dyDescent="0.2">
      <c r="A9" s="78" t="s">
        <v>500</v>
      </c>
      <c r="B9" s="79" t="s">
        <v>501</v>
      </c>
      <c r="C9" s="283">
        <v>0</v>
      </c>
    </row>
    <row r="10" spans="1:3" x14ac:dyDescent="0.2">
      <c r="A10" s="78" t="s">
        <v>502</v>
      </c>
      <c r="B10" s="79" t="s">
        <v>367</v>
      </c>
      <c r="C10" s="283">
        <v>0</v>
      </c>
    </row>
    <row r="11" spans="1:3" x14ac:dyDescent="0.2">
      <c r="A11" s="78" t="s">
        <v>503</v>
      </c>
      <c r="B11" s="79" t="s">
        <v>366</v>
      </c>
      <c r="C11" s="283">
        <v>0</v>
      </c>
    </row>
    <row r="12" spans="1:3" x14ac:dyDescent="0.2">
      <c r="A12" s="78" t="s">
        <v>504</v>
      </c>
      <c r="B12" s="79" t="s">
        <v>360</v>
      </c>
      <c r="C12" s="283">
        <v>0</v>
      </c>
    </row>
    <row r="13" spans="1:3" x14ac:dyDescent="0.2">
      <c r="A13" s="80" t="s">
        <v>505</v>
      </c>
      <c r="B13" s="81" t="s">
        <v>506</v>
      </c>
      <c r="C13" s="283">
        <v>79159858.730000004</v>
      </c>
    </row>
    <row r="14" spans="1:3" x14ac:dyDescent="0.2">
      <c r="B14" s="82"/>
      <c r="C14" s="284"/>
    </row>
    <row r="15" spans="1:3" x14ac:dyDescent="0.2">
      <c r="A15" s="75" t="s">
        <v>507</v>
      </c>
      <c r="B15" s="74"/>
      <c r="C15" s="282">
        <v>301184737.11000001</v>
      </c>
    </row>
    <row r="16" spans="1:3" x14ac:dyDescent="0.2">
      <c r="A16" s="83">
        <v>3.1</v>
      </c>
      <c r="B16" s="79" t="s">
        <v>508</v>
      </c>
      <c r="C16" s="283">
        <v>0</v>
      </c>
    </row>
    <row r="17" spans="1:3" x14ac:dyDescent="0.2">
      <c r="A17" s="84">
        <v>3.2</v>
      </c>
      <c r="B17" s="79" t="s">
        <v>509</v>
      </c>
      <c r="C17" s="283">
        <v>0</v>
      </c>
    </row>
    <row r="18" spans="1:3" x14ac:dyDescent="0.2">
      <c r="A18" s="84">
        <v>3.3</v>
      </c>
      <c r="B18" s="81" t="s">
        <v>510</v>
      </c>
      <c r="C18" s="285">
        <v>301184737.11000001</v>
      </c>
    </row>
    <row r="19" spans="1:3" x14ac:dyDescent="0.2">
      <c r="B19" s="85"/>
      <c r="C19" s="286"/>
    </row>
    <row r="20" spans="1:3" x14ac:dyDescent="0.2">
      <c r="A20" s="86" t="s">
        <v>511</v>
      </c>
      <c r="B20" s="86"/>
      <c r="C20" s="280">
        <v>2749139896.6099997</v>
      </c>
    </row>
    <row r="22" spans="1:3" x14ac:dyDescent="0.2">
      <c r="B22" s="402" t="s">
        <v>237</v>
      </c>
      <c r="C22" s="402"/>
    </row>
    <row r="23" spans="1:3" x14ac:dyDescent="0.2">
      <c r="B23" s="402"/>
      <c r="C23" s="402"/>
    </row>
  </sheetData>
  <mergeCells count="5">
    <mergeCell ref="A1:C1"/>
    <mergeCell ref="A2:C2"/>
    <mergeCell ref="A3:C3"/>
    <mergeCell ref="A4:C4"/>
    <mergeCell ref="B22:C23"/>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C41"/>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7109375" style="73" customWidth="1"/>
    <col min="2" max="2" width="62.28515625" style="73" customWidth="1"/>
    <col min="3" max="3" width="17.7109375" style="73" customWidth="1"/>
    <col min="4" max="16384" width="11.42578125" style="73"/>
  </cols>
  <sheetData>
    <row r="1" spans="1:3" s="132" customFormat="1" ht="19.149999999999999" customHeight="1" x14ac:dyDescent="0.25">
      <c r="A1" s="391" t="s">
        <v>1247</v>
      </c>
      <c r="B1" s="392"/>
      <c r="C1" s="393"/>
    </row>
    <row r="2" spans="1:3" s="132" customFormat="1" ht="19.149999999999999" customHeight="1" x14ac:dyDescent="0.25">
      <c r="A2" s="394" t="s">
        <v>549</v>
      </c>
      <c r="B2" s="401"/>
      <c r="C2" s="396"/>
    </row>
    <row r="3" spans="1:3" s="132" customFormat="1" ht="19.149999999999999" customHeight="1" x14ac:dyDescent="0.25">
      <c r="A3" s="394" t="s">
        <v>1246</v>
      </c>
      <c r="B3" s="401"/>
      <c r="C3" s="396"/>
    </row>
    <row r="4" spans="1:3" x14ac:dyDescent="0.2">
      <c r="A4" s="388" t="s">
        <v>496</v>
      </c>
      <c r="B4" s="389"/>
      <c r="C4" s="390"/>
    </row>
    <row r="5" spans="1:3" x14ac:dyDescent="0.2">
      <c r="A5" s="101" t="s">
        <v>548</v>
      </c>
      <c r="B5" s="71"/>
      <c r="C5" s="291">
        <v>2607669830.1100001</v>
      </c>
    </row>
    <row r="6" spans="1:3" x14ac:dyDescent="0.2">
      <c r="A6" s="90"/>
      <c r="B6" s="74"/>
      <c r="C6" s="281"/>
    </row>
    <row r="7" spans="1:3" x14ac:dyDescent="0.2">
      <c r="A7" s="75" t="s">
        <v>547</v>
      </c>
      <c r="B7" s="100"/>
      <c r="C7" s="282">
        <v>1139346644.8700001</v>
      </c>
    </row>
    <row r="8" spans="1:3" x14ac:dyDescent="0.2">
      <c r="A8" s="99">
        <v>2.1</v>
      </c>
      <c r="B8" s="91" t="s">
        <v>345</v>
      </c>
      <c r="C8" s="292">
        <v>0</v>
      </c>
    </row>
    <row r="9" spans="1:3" x14ac:dyDescent="0.2">
      <c r="A9" s="99">
        <v>2.2000000000000002</v>
      </c>
      <c r="B9" s="91" t="s">
        <v>348</v>
      </c>
      <c r="C9" s="292">
        <v>89361579.890000015</v>
      </c>
    </row>
    <row r="10" spans="1:3" x14ac:dyDescent="0.2">
      <c r="A10" s="92">
        <v>2.2999999999999998</v>
      </c>
      <c r="B10" s="93" t="s">
        <v>163</v>
      </c>
      <c r="C10" s="292">
        <v>9145060.5899999999</v>
      </c>
    </row>
    <row r="11" spans="1:3" x14ac:dyDescent="0.2">
      <c r="A11" s="92">
        <v>2.4</v>
      </c>
      <c r="B11" s="93" t="s">
        <v>164</v>
      </c>
      <c r="C11" s="292">
        <v>0</v>
      </c>
    </row>
    <row r="12" spans="1:3" x14ac:dyDescent="0.2">
      <c r="A12" s="92">
        <v>2.5</v>
      </c>
      <c r="B12" s="93" t="s">
        <v>165</v>
      </c>
      <c r="C12" s="292">
        <v>15115</v>
      </c>
    </row>
    <row r="13" spans="1:3" x14ac:dyDescent="0.2">
      <c r="A13" s="92">
        <v>2.6</v>
      </c>
      <c r="B13" s="93" t="s">
        <v>166</v>
      </c>
      <c r="C13" s="292">
        <v>1422165.51</v>
      </c>
    </row>
    <row r="14" spans="1:3" x14ac:dyDescent="0.2">
      <c r="A14" s="92">
        <v>2.7</v>
      </c>
      <c r="B14" s="93" t="s">
        <v>167</v>
      </c>
      <c r="C14" s="292">
        <v>0</v>
      </c>
    </row>
    <row r="15" spans="1:3" x14ac:dyDescent="0.2">
      <c r="A15" s="92">
        <v>2.8</v>
      </c>
      <c r="B15" s="93" t="s">
        <v>168</v>
      </c>
      <c r="C15" s="292">
        <v>75798750.86999999</v>
      </c>
    </row>
    <row r="16" spans="1:3" x14ac:dyDescent="0.2">
      <c r="A16" s="92">
        <v>2.9</v>
      </c>
      <c r="B16" s="93" t="s">
        <v>170</v>
      </c>
      <c r="C16" s="292">
        <v>0</v>
      </c>
    </row>
    <row r="17" spans="1:3" x14ac:dyDescent="0.2">
      <c r="A17" s="92" t="s">
        <v>546</v>
      </c>
      <c r="B17" s="93" t="s">
        <v>545</v>
      </c>
      <c r="C17" s="292">
        <v>18344520.189999998</v>
      </c>
    </row>
    <row r="18" spans="1:3" x14ac:dyDescent="0.2">
      <c r="A18" s="92" t="s">
        <v>544</v>
      </c>
      <c r="B18" s="93" t="s">
        <v>174</v>
      </c>
      <c r="C18" s="292">
        <v>11011817.140000001</v>
      </c>
    </row>
    <row r="19" spans="1:3" x14ac:dyDescent="0.2">
      <c r="A19" s="92" t="s">
        <v>543</v>
      </c>
      <c r="B19" s="93" t="s">
        <v>542</v>
      </c>
      <c r="C19" s="292">
        <v>916739325.68000007</v>
      </c>
    </row>
    <row r="20" spans="1:3" x14ac:dyDescent="0.2">
      <c r="A20" s="92" t="s">
        <v>541</v>
      </c>
      <c r="B20" s="93" t="s">
        <v>540</v>
      </c>
      <c r="C20" s="292">
        <v>10086449.939999999</v>
      </c>
    </row>
    <row r="21" spans="1:3" x14ac:dyDescent="0.2">
      <c r="A21" s="92" t="s">
        <v>539</v>
      </c>
      <c r="B21" s="93" t="s">
        <v>538</v>
      </c>
      <c r="C21" s="292">
        <v>0</v>
      </c>
    </row>
    <row r="22" spans="1:3" x14ac:dyDescent="0.2">
      <c r="A22" s="92" t="s">
        <v>537</v>
      </c>
      <c r="B22" s="93" t="s">
        <v>536</v>
      </c>
      <c r="C22" s="292">
        <v>0</v>
      </c>
    </row>
    <row r="23" spans="1:3" x14ac:dyDescent="0.2">
      <c r="A23" s="92" t="s">
        <v>535</v>
      </c>
      <c r="B23" s="93" t="s">
        <v>534</v>
      </c>
      <c r="C23" s="292">
        <v>0</v>
      </c>
    </row>
    <row r="24" spans="1:3" x14ac:dyDescent="0.2">
      <c r="A24" s="92" t="s">
        <v>533</v>
      </c>
      <c r="B24" s="93" t="s">
        <v>532</v>
      </c>
      <c r="C24" s="292">
        <v>0</v>
      </c>
    </row>
    <row r="25" spans="1:3" x14ac:dyDescent="0.2">
      <c r="A25" s="92" t="s">
        <v>531</v>
      </c>
      <c r="B25" s="93" t="s">
        <v>530</v>
      </c>
      <c r="C25" s="292">
        <v>0</v>
      </c>
    </row>
    <row r="26" spans="1:3" x14ac:dyDescent="0.2">
      <c r="A26" s="92" t="s">
        <v>529</v>
      </c>
      <c r="B26" s="93" t="s">
        <v>528</v>
      </c>
      <c r="C26" s="292">
        <v>0</v>
      </c>
    </row>
    <row r="27" spans="1:3" x14ac:dyDescent="0.2">
      <c r="A27" s="92" t="s">
        <v>527</v>
      </c>
      <c r="B27" s="93" t="s">
        <v>526</v>
      </c>
      <c r="C27" s="292">
        <v>0</v>
      </c>
    </row>
    <row r="28" spans="1:3" x14ac:dyDescent="0.2">
      <c r="A28" s="92" t="s">
        <v>525</v>
      </c>
      <c r="B28" s="91" t="s">
        <v>524</v>
      </c>
      <c r="C28" s="292">
        <v>7421860.0600000005</v>
      </c>
    </row>
    <row r="29" spans="1:3" x14ac:dyDescent="0.2">
      <c r="A29" s="98"/>
      <c r="B29" s="97"/>
      <c r="C29" s="293"/>
    </row>
    <row r="30" spans="1:3" x14ac:dyDescent="0.2">
      <c r="A30" s="95" t="s">
        <v>523</v>
      </c>
      <c r="B30" s="94"/>
      <c r="C30" s="294">
        <v>721645937.56999981</v>
      </c>
    </row>
    <row r="31" spans="1:3" x14ac:dyDescent="0.2">
      <c r="A31" s="92" t="s">
        <v>522</v>
      </c>
      <c r="B31" s="93" t="s">
        <v>270</v>
      </c>
      <c r="C31" s="292">
        <v>633713002.08999979</v>
      </c>
    </row>
    <row r="32" spans="1:3" x14ac:dyDescent="0.2">
      <c r="A32" s="92" t="s">
        <v>521</v>
      </c>
      <c r="B32" s="93" t="s">
        <v>261</v>
      </c>
      <c r="C32" s="292">
        <v>0</v>
      </c>
    </row>
    <row r="33" spans="1:3" x14ac:dyDescent="0.2">
      <c r="A33" s="92" t="s">
        <v>520</v>
      </c>
      <c r="B33" s="93" t="s">
        <v>258</v>
      </c>
      <c r="C33" s="292">
        <v>0</v>
      </c>
    </row>
    <row r="34" spans="1:3" x14ac:dyDescent="0.2">
      <c r="A34" s="92" t="s">
        <v>519</v>
      </c>
      <c r="B34" s="93" t="s">
        <v>518</v>
      </c>
      <c r="C34" s="292">
        <v>0</v>
      </c>
    </row>
    <row r="35" spans="1:3" x14ac:dyDescent="0.2">
      <c r="A35" s="92" t="s">
        <v>517</v>
      </c>
      <c r="B35" s="93" t="s">
        <v>516</v>
      </c>
      <c r="C35" s="292">
        <v>0</v>
      </c>
    </row>
    <row r="36" spans="1:3" x14ac:dyDescent="0.2">
      <c r="A36" s="92" t="s">
        <v>515</v>
      </c>
      <c r="B36" s="93" t="s">
        <v>250</v>
      </c>
      <c r="C36" s="292">
        <v>23796122.960000001</v>
      </c>
    </row>
    <row r="37" spans="1:3" x14ac:dyDescent="0.2">
      <c r="A37" s="92" t="s">
        <v>514</v>
      </c>
      <c r="B37" s="91" t="s">
        <v>513</v>
      </c>
      <c r="C37" s="295">
        <v>64136812.520000018</v>
      </c>
    </row>
    <row r="38" spans="1:3" x14ac:dyDescent="0.2">
      <c r="A38" s="90"/>
      <c r="B38" s="89"/>
      <c r="C38" s="296"/>
    </row>
    <row r="39" spans="1:3" x14ac:dyDescent="0.2">
      <c r="A39" s="87" t="s">
        <v>512</v>
      </c>
      <c r="B39" s="71"/>
      <c r="C39" s="280">
        <v>2189969122.8099999</v>
      </c>
    </row>
    <row r="41" spans="1:3" ht="21" customHeight="1" x14ac:dyDescent="0.2">
      <c r="B41" s="402" t="s">
        <v>237</v>
      </c>
      <c r="C41" s="402"/>
    </row>
  </sheetData>
  <mergeCells count="5">
    <mergeCell ref="A1:C1"/>
    <mergeCell ref="A2:C2"/>
    <mergeCell ref="A3:C3"/>
    <mergeCell ref="A4:C4"/>
    <mergeCell ref="B41:C41"/>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pageSetUpPr fitToPage="1"/>
  </sheetPr>
  <dimension ref="A1:K49"/>
  <sheetViews>
    <sheetView showGridLines="0" view="pageBreakPreview" zoomScaleNormal="100" zoomScaleSheetLayoutView="100" workbookViewId="0">
      <selection sqref="A1:F1"/>
    </sheetView>
  </sheetViews>
  <sheetFormatPr baseColWidth="10" defaultColWidth="9.28515625" defaultRowHeight="11.25" x14ac:dyDescent="0.2"/>
  <cols>
    <col min="1" max="1" width="12.7109375" style="129" customWidth="1"/>
    <col min="2" max="2" width="72.28515625" style="129" customWidth="1"/>
    <col min="3" max="7" width="15.7109375" style="129" customWidth="1"/>
    <col min="8" max="8" width="11.7109375" style="129" customWidth="1"/>
    <col min="9" max="9" width="13.42578125" style="129" customWidth="1"/>
    <col min="10" max="10" width="13.28515625" style="129" customWidth="1"/>
    <col min="11" max="11" width="9.85546875" style="129" bestFit="1" customWidth="1"/>
    <col min="12" max="16384" width="9.28515625" style="129"/>
  </cols>
  <sheetData>
    <row r="1" spans="1:10" ht="19.149999999999999" customHeight="1" x14ac:dyDescent="0.2">
      <c r="A1" s="381" t="s">
        <v>1247</v>
      </c>
      <c r="B1" s="400"/>
      <c r="C1" s="400"/>
      <c r="D1" s="400"/>
      <c r="E1" s="400"/>
      <c r="F1" s="400"/>
      <c r="G1" s="56" t="s">
        <v>95</v>
      </c>
      <c r="H1" s="57">
        <v>2022</v>
      </c>
    </row>
    <row r="2" spans="1:10" ht="19.149999999999999" customHeight="1" x14ac:dyDescent="0.2">
      <c r="A2" s="381" t="s">
        <v>598</v>
      </c>
      <c r="B2" s="400"/>
      <c r="C2" s="400"/>
      <c r="D2" s="400"/>
      <c r="E2" s="400"/>
      <c r="F2" s="400"/>
      <c r="G2" s="56" t="s">
        <v>97</v>
      </c>
      <c r="H2" s="57" t="s">
        <v>599</v>
      </c>
    </row>
    <row r="3" spans="1:10" ht="19.149999999999999" customHeight="1" x14ac:dyDescent="0.2">
      <c r="A3" s="381" t="s">
        <v>1246</v>
      </c>
      <c r="B3" s="400"/>
      <c r="C3" s="400"/>
      <c r="D3" s="400"/>
      <c r="E3" s="400"/>
      <c r="F3" s="400"/>
      <c r="G3" s="56" t="s">
        <v>98</v>
      </c>
      <c r="H3" s="57">
        <v>4</v>
      </c>
    </row>
    <row r="4" spans="1:10" x14ac:dyDescent="0.2">
      <c r="A4" s="58" t="s">
        <v>99</v>
      </c>
      <c r="B4" s="59"/>
      <c r="C4" s="59"/>
      <c r="D4" s="59"/>
      <c r="E4" s="59"/>
      <c r="F4" s="59"/>
      <c r="G4" s="59"/>
      <c r="H4" s="59"/>
    </row>
    <row r="7" spans="1:10" ht="25.15" customHeight="1" x14ac:dyDescent="0.2">
      <c r="A7" s="104" t="s">
        <v>101</v>
      </c>
      <c r="B7" s="104" t="s">
        <v>597</v>
      </c>
      <c r="C7" s="103" t="s">
        <v>596</v>
      </c>
      <c r="D7" s="103" t="s">
        <v>595</v>
      </c>
      <c r="E7" s="103" t="s">
        <v>594</v>
      </c>
      <c r="F7" s="103" t="s">
        <v>593</v>
      </c>
      <c r="G7" s="103" t="s">
        <v>588</v>
      </c>
      <c r="H7" s="103" t="s">
        <v>592</v>
      </c>
      <c r="I7" s="103" t="s">
        <v>591</v>
      </c>
      <c r="J7" s="103" t="s">
        <v>590</v>
      </c>
    </row>
    <row r="8" spans="1:10" s="66" customFormat="1" x14ac:dyDescent="0.2">
      <c r="A8" s="64">
        <v>7000</v>
      </c>
      <c r="B8" s="66" t="s">
        <v>589</v>
      </c>
    </row>
    <row r="9" spans="1:10" x14ac:dyDescent="0.2">
      <c r="A9" s="129">
        <v>7110</v>
      </c>
      <c r="B9" s="129" t="s">
        <v>588</v>
      </c>
      <c r="C9" s="268">
        <v>0</v>
      </c>
      <c r="D9" s="268">
        <v>0</v>
      </c>
      <c r="E9" s="268">
        <v>0</v>
      </c>
      <c r="F9" s="268">
        <v>0</v>
      </c>
    </row>
    <row r="10" spans="1:10" x14ac:dyDescent="0.2">
      <c r="A10" s="129">
        <v>7120</v>
      </c>
      <c r="B10" s="129" t="s">
        <v>587</v>
      </c>
      <c r="C10" s="268">
        <v>0</v>
      </c>
      <c r="D10" s="268">
        <v>0</v>
      </c>
      <c r="E10" s="268">
        <v>0</v>
      </c>
      <c r="F10" s="268">
        <v>0</v>
      </c>
    </row>
    <row r="11" spans="1:10" x14ac:dyDescent="0.2">
      <c r="A11" s="129">
        <v>7130</v>
      </c>
      <c r="B11" s="129" t="s">
        <v>586</v>
      </c>
      <c r="C11" s="268">
        <v>0</v>
      </c>
      <c r="D11" s="268">
        <v>0</v>
      </c>
      <c r="E11" s="268">
        <v>0</v>
      </c>
      <c r="F11" s="268">
        <v>0</v>
      </c>
    </row>
    <row r="12" spans="1:10" x14ac:dyDescent="0.2">
      <c r="A12" s="129">
        <v>7140</v>
      </c>
      <c r="B12" s="129" t="s">
        <v>585</v>
      </c>
      <c r="C12" s="268">
        <v>0</v>
      </c>
      <c r="D12" s="268">
        <v>0</v>
      </c>
      <c r="E12" s="268">
        <v>0</v>
      </c>
      <c r="F12" s="268">
        <v>0</v>
      </c>
    </row>
    <row r="13" spans="1:10" x14ac:dyDescent="0.2">
      <c r="A13" s="129">
        <v>7150</v>
      </c>
      <c r="B13" s="129" t="s">
        <v>584</v>
      </c>
      <c r="C13" s="268">
        <v>0</v>
      </c>
      <c r="D13" s="268">
        <v>0</v>
      </c>
      <c r="E13" s="268">
        <v>0</v>
      </c>
      <c r="F13" s="268">
        <v>0</v>
      </c>
    </row>
    <row r="14" spans="1:10" x14ac:dyDescent="0.2">
      <c r="A14" s="129">
        <v>7160</v>
      </c>
      <c r="B14" s="129" t="s">
        <v>583</v>
      </c>
      <c r="C14" s="268">
        <v>0</v>
      </c>
      <c r="D14" s="268">
        <v>0</v>
      </c>
      <c r="E14" s="268">
        <v>0</v>
      </c>
      <c r="F14" s="268">
        <v>0</v>
      </c>
    </row>
    <row r="15" spans="1:10" x14ac:dyDescent="0.2">
      <c r="A15" s="129">
        <v>7210</v>
      </c>
      <c r="B15" s="129" t="s">
        <v>582</v>
      </c>
      <c r="C15" s="268">
        <v>0</v>
      </c>
      <c r="D15" s="268">
        <v>0</v>
      </c>
      <c r="E15" s="268">
        <v>0</v>
      </c>
      <c r="F15" s="268">
        <v>0</v>
      </c>
    </row>
    <row r="16" spans="1:10" x14ac:dyDescent="0.2">
      <c r="A16" s="129">
        <v>7220</v>
      </c>
      <c r="B16" s="129" t="s">
        <v>581</v>
      </c>
      <c r="C16" s="268">
        <v>0</v>
      </c>
      <c r="D16" s="268">
        <v>0</v>
      </c>
      <c r="E16" s="268">
        <v>0</v>
      </c>
      <c r="F16" s="268">
        <v>0</v>
      </c>
    </row>
    <row r="17" spans="1:6" x14ac:dyDescent="0.2">
      <c r="A17" s="129">
        <v>7230</v>
      </c>
      <c r="B17" s="129" t="s">
        <v>580</v>
      </c>
      <c r="C17" s="268">
        <v>0</v>
      </c>
      <c r="D17" s="268">
        <v>0</v>
      </c>
      <c r="E17" s="268">
        <v>0</v>
      </c>
      <c r="F17" s="268">
        <v>0</v>
      </c>
    </row>
    <row r="18" spans="1:6" x14ac:dyDescent="0.2">
      <c r="A18" s="129">
        <v>7240</v>
      </c>
      <c r="B18" s="129" t="s">
        <v>579</v>
      </c>
      <c r="C18" s="268">
        <v>0</v>
      </c>
      <c r="D18" s="268">
        <v>0</v>
      </c>
      <c r="E18" s="268">
        <v>0</v>
      </c>
      <c r="F18" s="268">
        <v>0</v>
      </c>
    </row>
    <row r="19" spans="1:6" x14ac:dyDescent="0.2">
      <c r="A19" s="129">
        <v>7250</v>
      </c>
      <c r="B19" s="129" t="s">
        <v>578</v>
      </c>
      <c r="C19" s="268">
        <v>0</v>
      </c>
      <c r="D19" s="268">
        <v>0</v>
      </c>
      <c r="E19" s="268">
        <v>0</v>
      </c>
      <c r="F19" s="268">
        <v>0</v>
      </c>
    </row>
    <row r="20" spans="1:6" x14ac:dyDescent="0.2">
      <c r="A20" s="129">
        <v>7260</v>
      </c>
      <c r="B20" s="129" t="s">
        <v>577</v>
      </c>
      <c r="C20" s="268">
        <v>0</v>
      </c>
      <c r="D20" s="268">
        <v>0</v>
      </c>
      <c r="E20" s="268">
        <v>0</v>
      </c>
      <c r="F20" s="268">
        <v>0</v>
      </c>
    </row>
    <row r="21" spans="1:6" x14ac:dyDescent="0.2">
      <c r="A21" s="129">
        <v>7310</v>
      </c>
      <c r="B21" s="129" t="s">
        <v>576</v>
      </c>
      <c r="C21" s="268">
        <v>0</v>
      </c>
      <c r="D21" s="268">
        <v>0</v>
      </c>
      <c r="E21" s="268">
        <v>0</v>
      </c>
      <c r="F21" s="268">
        <v>0</v>
      </c>
    </row>
    <row r="22" spans="1:6" x14ac:dyDescent="0.2">
      <c r="A22" s="129">
        <v>7320</v>
      </c>
      <c r="B22" s="129" t="s">
        <v>575</v>
      </c>
      <c r="C22" s="268">
        <v>0</v>
      </c>
      <c r="D22" s="268">
        <v>0</v>
      </c>
      <c r="E22" s="268">
        <v>0</v>
      </c>
      <c r="F22" s="268">
        <v>0</v>
      </c>
    </row>
    <row r="23" spans="1:6" x14ac:dyDescent="0.2">
      <c r="A23" s="129">
        <v>7330</v>
      </c>
      <c r="B23" s="129" t="s">
        <v>574</v>
      </c>
      <c r="C23" s="268">
        <v>0</v>
      </c>
      <c r="D23" s="268">
        <v>0</v>
      </c>
      <c r="E23" s="268">
        <v>0</v>
      </c>
      <c r="F23" s="268">
        <v>0</v>
      </c>
    </row>
    <row r="24" spans="1:6" x14ac:dyDescent="0.2">
      <c r="A24" s="129">
        <v>7340</v>
      </c>
      <c r="B24" s="129" t="s">
        <v>573</v>
      </c>
      <c r="C24" s="268">
        <v>0</v>
      </c>
      <c r="D24" s="268">
        <v>0</v>
      </c>
      <c r="E24" s="268">
        <v>0</v>
      </c>
      <c r="F24" s="268">
        <v>0</v>
      </c>
    </row>
    <row r="25" spans="1:6" x14ac:dyDescent="0.2">
      <c r="A25" s="129">
        <v>7350</v>
      </c>
      <c r="B25" s="129" t="s">
        <v>572</v>
      </c>
      <c r="C25" s="268">
        <v>0</v>
      </c>
      <c r="D25" s="268">
        <v>0</v>
      </c>
      <c r="E25" s="268">
        <v>0</v>
      </c>
      <c r="F25" s="268">
        <v>0</v>
      </c>
    </row>
    <row r="26" spans="1:6" x14ac:dyDescent="0.2">
      <c r="A26" s="129">
        <v>7360</v>
      </c>
      <c r="B26" s="129" t="s">
        <v>571</v>
      </c>
      <c r="C26" s="268">
        <v>0</v>
      </c>
      <c r="D26" s="268">
        <v>0</v>
      </c>
      <c r="E26" s="268">
        <v>0</v>
      </c>
      <c r="F26" s="268">
        <v>0</v>
      </c>
    </row>
    <row r="27" spans="1:6" x14ac:dyDescent="0.2">
      <c r="A27" s="129">
        <v>7410</v>
      </c>
      <c r="B27" s="129" t="s">
        <v>1241</v>
      </c>
      <c r="C27" s="268">
        <v>0</v>
      </c>
      <c r="D27" s="268">
        <v>0</v>
      </c>
      <c r="E27" s="268">
        <v>0</v>
      </c>
      <c r="F27" s="268">
        <v>0</v>
      </c>
    </row>
    <row r="28" spans="1:6" x14ac:dyDescent="0.2">
      <c r="A28" s="129">
        <v>7420</v>
      </c>
      <c r="B28" s="129" t="s">
        <v>569</v>
      </c>
      <c r="C28" s="268">
        <v>0</v>
      </c>
      <c r="D28" s="268">
        <v>0</v>
      </c>
      <c r="E28" s="268">
        <v>0</v>
      </c>
      <c r="F28" s="268">
        <v>0</v>
      </c>
    </row>
    <row r="29" spans="1:6" x14ac:dyDescent="0.2">
      <c r="A29" s="129">
        <v>7510</v>
      </c>
      <c r="B29" s="129" t="s">
        <v>568</v>
      </c>
      <c r="C29" s="268">
        <v>4641797142.4300003</v>
      </c>
      <c r="D29" s="268">
        <v>1545280038.6300001</v>
      </c>
      <c r="E29" s="268">
        <v>1545809742.9100001</v>
      </c>
      <c r="F29" s="268">
        <v>4641267438.1499996</v>
      </c>
    </row>
    <row r="30" spans="1:6" x14ac:dyDescent="0.2">
      <c r="A30" s="129">
        <v>7520</v>
      </c>
      <c r="B30" s="129" t="s">
        <v>567</v>
      </c>
      <c r="C30" s="268">
        <v>-4641797142.4300003</v>
      </c>
      <c r="D30" s="268">
        <v>1545809742.9100001</v>
      </c>
      <c r="E30" s="268">
        <v>1545280038.6300001</v>
      </c>
      <c r="F30" s="268">
        <v>-4641267438.1499996</v>
      </c>
    </row>
    <row r="31" spans="1:6" x14ac:dyDescent="0.2">
      <c r="A31" s="129">
        <v>7610</v>
      </c>
      <c r="B31" s="129" t="s">
        <v>566</v>
      </c>
      <c r="C31" s="268">
        <v>0</v>
      </c>
      <c r="D31" s="268">
        <v>0</v>
      </c>
      <c r="E31" s="268">
        <v>0</v>
      </c>
      <c r="F31" s="268">
        <v>0</v>
      </c>
    </row>
    <row r="32" spans="1:6" x14ac:dyDescent="0.2">
      <c r="A32" s="129">
        <v>7620</v>
      </c>
      <c r="B32" s="129" t="s">
        <v>565</v>
      </c>
      <c r="C32" s="268">
        <v>0</v>
      </c>
      <c r="D32" s="268">
        <v>0</v>
      </c>
      <c r="E32" s="268">
        <v>0</v>
      </c>
      <c r="F32" s="268">
        <v>0</v>
      </c>
    </row>
    <row r="33" spans="1:11" x14ac:dyDescent="0.2">
      <c r="A33" s="129">
        <v>7630</v>
      </c>
      <c r="B33" s="129" t="s">
        <v>564</v>
      </c>
      <c r="C33" s="268">
        <v>0</v>
      </c>
      <c r="D33" s="268">
        <v>0</v>
      </c>
      <c r="E33" s="268">
        <v>0</v>
      </c>
      <c r="F33" s="268">
        <v>0</v>
      </c>
    </row>
    <row r="34" spans="1:11" x14ac:dyDescent="0.2">
      <c r="A34" s="129">
        <v>7640</v>
      </c>
      <c r="B34" s="129" t="s">
        <v>563</v>
      </c>
      <c r="C34" s="268">
        <v>0</v>
      </c>
      <c r="D34" s="268">
        <v>0</v>
      </c>
      <c r="E34" s="268">
        <v>0</v>
      </c>
      <c r="F34" s="268">
        <v>0</v>
      </c>
    </row>
    <row r="35" spans="1:11" s="66" customFormat="1" x14ac:dyDescent="0.2">
      <c r="A35" s="64">
        <v>8000</v>
      </c>
      <c r="B35" s="66" t="s">
        <v>562</v>
      </c>
      <c r="C35" s="272"/>
      <c r="D35" s="272"/>
      <c r="E35" s="272"/>
      <c r="F35" s="272"/>
      <c r="K35" s="129"/>
    </row>
    <row r="36" spans="1:11" x14ac:dyDescent="0.2">
      <c r="A36" s="129">
        <v>8110</v>
      </c>
      <c r="B36" s="129" t="s">
        <v>561</v>
      </c>
      <c r="C36" s="268">
        <v>0</v>
      </c>
      <c r="D36" s="268">
        <v>2529639611.02</v>
      </c>
      <c r="E36" s="268">
        <v>0</v>
      </c>
      <c r="F36" s="268">
        <v>2529639611.02</v>
      </c>
    </row>
    <row r="37" spans="1:11" x14ac:dyDescent="0.2">
      <c r="A37" s="129">
        <v>8120</v>
      </c>
      <c r="B37" s="129" t="s">
        <v>560</v>
      </c>
      <c r="C37" s="268">
        <v>0</v>
      </c>
      <c r="D37" s="268">
        <v>2971164774.9899988</v>
      </c>
      <c r="E37" s="268">
        <v>2871429266.5900006</v>
      </c>
      <c r="F37" s="268">
        <v>99735508.399999991</v>
      </c>
    </row>
    <row r="38" spans="1:11" x14ac:dyDescent="0.2">
      <c r="A38" s="129">
        <v>8130</v>
      </c>
      <c r="B38" s="129" t="s">
        <v>559</v>
      </c>
      <c r="C38" s="268">
        <v>0</v>
      </c>
      <c r="D38" s="268">
        <v>341789655.56999993</v>
      </c>
      <c r="E38" s="268">
        <v>0</v>
      </c>
      <c r="F38" s="268">
        <v>341789655.56999999</v>
      </c>
    </row>
    <row r="39" spans="1:11" x14ac:dyDescent="0.2">
      <c r="A39" s="129">
        <v>8140</v>
      </c>
      <c r="B39" s="129" t="s">
        <v>558</v>
      </c>
      <c r="C39" s="268">
        <v>0</v>
      </c>
      <c r="D39" s="268">
        <v>2483389349.6900001</v>
      </c>
      <c r="E39" s="268">
        <v>2971164774.9899988</v>
      </c>
      <c r="F39" s="268">
        <v>-487775425.29999995</v>
      </c>
    </row>
    <row r="40" spans="1:11" x14ac:dyDescent="0.2">
      <c r="A40" s="129">
        <v>8150</v>
      </c>
      <c r="B40" s="129" t="s">
        <v>557</v>
      </c>
      <c r="C40" s="268">
        <v>0</v>
      </c>
      <c r="D40" s="268">
        <v>0</v>
      </c>
      <c r="E40" s="268">
        <v>2483389349.6900001</v>
      </c>
      <c r="F40" s="268">
        <v>-2483389349.6900001</v>
      </c>
    </row>
    <row r="41" spans="1:11" x14ac:dyDescent="0.2">
      <c r="A41" s="129">
        <v>8210</v>
      </c>
      <c r="B41" s="129" t="s">
        <v>556</v>
      </c>
      <c r="C41" s="268">
        <v>0</v>
      </c>
      <c r="D41" s="268">
        <v>0</v>
      </c>
      <c r="E41" s="268">
        <v>2529639611.019999</v>
      </c>
      <c r="F41" s="268">
        <v>-2529639611.019999</v>
      </c>
    </row>
    <row r="42" spans="1:11" x14ac:dyDescent="0.2">
      <c r="A42" s="129">
        <v>8220</v>
      </c>
      <c r="B42" s="129" t="s">
        <v>555</v>
      </c>
      <c r="C42" s="268">
        <v>0</v>
      </c>
      <c r="D42" s="268">
        <v>12145459777.620077</v>
      </c>
      <c r="E42" s="268">
        <v>12498415846.899981</v>
      </c>
      <c r="F42" s="268">
        <v>-352956069.28000051</v>
      </c>
    </row>
    <row r="43" spans="1:11" x14ac:dyDescent="0.2">
      <c r="A43" s="129">
        <v>8230</v>
      </c>
      <c r="B43" s="129" t="s">
        <v>554</v>
      </c>
      <c r="C43" s="268">
        <v>0</v>
      </c>
      <c r="D43" s="268">
        <v>6981506896.9099941</v>
      </c>
      <c r="E43" s="268">
        <v>9615820166.5999737</v>
      </c>
      <c r="F43" s="268">
        <v>-2634313269.6899924</v>
      </c>
    </row>
    <row r="44" spans="1:11" x14ac:dyDescent="0.2">
      <c r="A44" s="129">
        <v>8240</v>
      </c>
      <c r="B44" s="129" t="s">
        <v>553</v>
      </c>
      <c r="C44" s="268">
        <v>0</v>
      </c>
      <c r="D44" s="268">
        <v>5516908949.9899416</v>
      </c>
      <c r="E44" s="268">
        <v>2607669830.1099801</v>
      </c>
      <c r="F44" s="268">
        <v>2909239119.8799996</v>
      </c>
    </row>
    <row r="45" spans="1:11" x14ac:dyDescent="0.2">
      <c r="A45" s="129">
        <v>8250</v>
      </c>
      <c r="B45" s="129" t="s">
        <v>552</v>
      </c>
      <c r="C45" s="268">
        <v>0</v>
      </c>
      <c r="D45" s="268">
        <v>2607669830.1099772</v>
      </c>
      <c r="E45" s="268">
        <v>2531942645.4599819</v>
      </c>
      <c r="F45" s="268">
        <v>75727184.650000483</v>
      </c>
    </row>
    <row r="46" spans="1:11" x14ac:dyDescent="0.2">
      <c r="A46" s="129">
        <v>8260</v>
      </c>
      <c r="B46" s="129" t="s">
        <v>551</v>
      </c>
      <c r="C46" s="268">
        <v>0</v>
      </c>
      <c r="D46" s="268">
        <v>2531942645.4599833</v>
      </c>
      <c r="E46" s="268">
        <v>2451462303.9099841</v>
      </c>
      <c r="F46" s="268">
        <v>80480341.550000027</v>
      </c>
    </row>
    <row r="47" spans="1:11" x14ac:dyDescent="0.2">
      <c r="A47" s="129">
        <v>8270</v>
      </c>
      <c r="B47" s="129" t="s">
        <v>550</v>
      </c>
      <c r="C47" s="268">
        <v>0</v>
      </c>
      <c r="D47" s="268">
        <v>2451462303.9099841</v>
      </c>
      <c r="E47" s="268">
        <v>0</v>
      </c>
      <c r="F47" s="268">
        <v>2451462303.909996</v>
      </c>
    </row>
    <row r="48" spans="1:11" x14ac:dyDescent="0.2">
      <c r="A48" s="102"/>
    </row>
    <row r="49" spans="1:2" x14ac:dyDescent="0.2">
      <c r="A49" s="102"/>
      <c r="B49" s="40" t="s">
        <v>237</v>
      </c>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pageSetup paperSize="9" scale="64"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H149"/>
  <sheetViews>
    <sheetView showGridLines="0" view="pageBreakPreview" zoomScaleNormal="80" zoomScaleSheetLayoutView="100" workbookViewId="0">
      <selection sqref="A1:F1"/>
    </sheetView>
  </sheetViews>
  <sheetFormatPr baseColWidth="10" defaultColWidth="9.140625" defaultRowHeight="11.25" x14ac:dyDescent="0.2"/>
  <cols>
    <col min="1" max="1" width="10" style="40" customWidth="1"/>
    <col min="2" max="2" width="64.5703125" style="40" bestFit="1" customWidth="1"/>
    <col min="3" max="3" width="16.42578125" style="40" bestFit="1" customWidth="1"/>
    <col min="4" max="4" width="19.140625" style="40" customWidth="1"/>
    <col min="5" max="5" width="24.5703125" style="40" customWidth="1"/>
    <col min="6" max="6" width="22.7109375" style="40" customWidth="1"/>
    <col min="7" max="8" width="16.7109375" style="40" customWidth="1"/>
    <col min="9" max="16384" width="9.140625" style="40"/>
  </cols>
  <sheetData>
    <row r="1" spans="1:8" s="127" customFormat="1" ht="18.95" customHeight="1" x14ac:dyDescent="0.25">
      <c r="A1" s="379" t="s">
        <v>618</v>
      </c>
      <c r="B1" s="380"/>
      <c r="C1" s="380"/>
      <c r="D1" s="380"/>
      <c r="E1" s="380"/>
      <c r="F1" s="380"/>
      <c r="G1" s="36" t="s">
        <v>95</v>
      </c>
      <c r="H1" s="37">
        <v>2022</v>
      </c>
    </row>
    <row r="2" spans="1:8" s="127" customFormat="1" ht="18.95" customHeight="1" x14ac:dyDescent="0.25">
      <c r="A2" s="379" t="s">
        <v>96</v>
      </c>
      <c r="B2" s="380"/>
      <c r="C2" s="380"/>
      <c r="D2" s="380"/>
      <c r="E2" s="380"/>
      <c r="F2" s="380"/>
      <c r="G2" s="36" t="s">
        <v>97</v>
      </c>
      <c r="H2" s="37" t="s">
        <v>599</v>
      </c>
    </row>
    <row r="3" spans="1:8" s="127" customFormat="1" ht="18.95" customHeight="1" x14ac:dyDescent="0.25">
      <c r="A3" s="379" t="s">
        <v>1246</v>
      </c>
      <c r="B3" s="380"/>
      <c r="C3" s="380"/>
      <c r="D3" s="380"/>
      <c r="E3" s="380"/>
      <c r="F3" s="380"/>
      <c r="G3" s="36" t="s">
        <v>98</v>
      </c>
      <c r="H3" s="37">
        <v>4</v>
      </c>
    </row>
    <row r="4" spans="1:8" x14ac:dyDescent="0.2">
      <c r="A4" s="38" t="s">
        <v>99</v>
      </c>
      <c r="B4" s="39"/>
      <c r="C4" s="39"/>
      <c r="D4" s="39"/>
      <c r="E4" s="39"/>
      <c r="F4" s="39"/>
      <c r="G4" s="39"/>
      <c r="H4" s="39"/>
    </row>
    <row r="6" spans="1:8" x14ac:dyDescent="0.2">
      <c r="A6" s="39" t="s">
        <v>100</v>
      </c>
      <c r="B6" s="39"/>
      <c r="C6" s="39"/>
      <c r="D6" s="39"/>
      <c r="E6" s="39"/>
      <c r="F6" s="39"/>
      <c r="G6" s="39"/>
      <c r="H6" s="39"/>
    </row>
    <row r="7" spans="1:8" x14ac:dyDescent="0.2">
      <c r="A7" s="41" t="s">
        <v>101</v>
      </c>
      <c r="B7" s="41" t="s">
        <v>102</v>
      </c>
      <c r="C7" s="41" t="s">
        <v>103</v>
      </c>
      <c r="D7" s="41" t="s">
        <v>104</v>
      </c>
      <c r="E7" s="41"/>
      <c r="F7" s="41"/>
      <c r="G7" s="41"/>
      <c r="H7" s="41"/>
    </row>
    <row r="8" spans="1:8" x14ac:dyDescent="0.2">
      <c r="A8" s="42">
        <v>1114</v>
      </c>
      <c r="B8" s="40" t="s">
        <v>105</v>
      </c>
      <c r="C8" s="114">
        <v>0</v>
      </c>
    </row>
    <row r="9" spans="1:8" x14ac:dyDescent="0.2">
      <c r="A9" s="42">
        <v>1115</v>
      </c>
      <c r="B9" s="40" t="s">
        <v>106</v>
      </c>
      <c r="C9" s="114">
        <v>0</v>
      </c>
    </row>
    <row r="10" spans="1:8" x14ac:dyDescent="0.2">
      <c r="A10" s="42">
        <v>1121</v>
      </c>
      <c r="B10" s="40" t="s">
        <v>107</v>
      </c>
      <c r="C10" s="114">
        <v>0</v>
      </c>
    </row>
    <row r="11" spans="1:8" x14ac:dyDescent="0.2">
      <c r="A11" s="42">
        <v>1211</v>
      </c>
      <c r="B11" s="40" t="s">
        <v>108</v>
      </c>
      <c r="C11" s="114">
        <v>0</v>
      </c>
    </row>
    <row r="13" spans="1:8" x14ac:dyDescent="0.2">
      <c r="A13" s="39" t="s">
        <v>109</v>
      </c>
      <c r="B13" s="39"/>
      <c r="C13" s="39"/>
      <c r="D13" s="39"/>
      <c r="E13" s="39"/>
      <c r="F13" s="39"/>
      <c r="G13" s="39"/>
      <c r="H13" s="39"/>
    </row>
    <row r="14" spans="1:8" x14ac:dyDescent="0.2">
      <c r="A14" s="41" t="s">
        <v>101</v>
      </c>
      <c r="B14" s="41" t="s">
        <v>102</v>
      </c>
      <c r="C14" s="41" t="s">
        <v>103</v>
      </c>
      <c r="D14" s="41">
        <v>2021</v>
      </c>
      <c r="E14" s="41">
        <f>D14-1</f>
        <v>2020</v>
      </c>
      <c r="F14" s="41">
        <f>E14-1</f>
        <v>2019</v>
      </c>
      <c r="G14" s="41">
        <f>F14-1</f>
        <v>2018</v>
      </c>
      <c r="H14" s="41" t="s">
        <v>110</v>
      </c>
    </row>
    <row r="15" spans="1:8" x14ac:dyDescent="0.2">
      <c r="A15" s="42">
        <v>1122</v>
      </c>
      <c r="B15" s="40" t="s">
        <v>111</v>
      </c>
      <c r="C15" s="114">
        <v>-0.28000000000000003</v>
      </c>
      <c r="D15" s="114">
        <v>-0.28000000000000003</v>
      </c>
      <c r="E15" s="114">
        <v>-0.28000000000000003</v>
      </c>
      <c r="F15" s="114">
        <v>-0.28000000000000003</v>
      </c>
      <c r="G15" s="114">
        <v>-0.28000000000000003</v>
      </c>
    </row>
    <row r="16" spans="1:8" x14ac:dyDescent="0.2">
      <c r="A16" s="42">
        <v>1124</v>
      </c>
      <c r="B16" s="40" t="s">
        <v>112</v>
      </c>
      <c r="C16" s="114">
        <v>0</v>
      </c>
      <c r="D16" s="114">
        <v>0</v>
      </c>
      <c r="E16" s="114">
        <v>0</v>
      </c>
      <c r="F16" s="114">
        <v>0</v>
      </c>
      <c r="G16" s="114">
        <v>0</v>
      </c>
    </row>
    <row r="18" spans="1:8" x14ac:dyDescent="0.2">
      <c r="A18" s="39" t="s">
        <v>113</v>
      </c>
      <c r="B18" s="39"/>
      <c r="C18" s="39"/>
      <c r="D18" s="39"/>
      <c r="E18" s="39"/>
      <c r="F18" s="39"/>
      <c r="G18" s="39"/>
      <c r="H18" s="39"/>
    </row>
    <row r="19" spans="1:8" x14ac:dyDescent="0.2">
      <c r="A19" s="41" t="s">
        <v>101</v>
      </c>
      <c r="B19" s="41" t="s">
        <v>102</v>
      </c>
      <c r="C19" s="41" t="s">
        <v>103</v>
      </c>
      <c r="D19" s="41" t="s">
        <v>114</v>
      </c>
      <c r="E19" s="41" t="s">
        <v>115</v>
      </c>
      <c r="F19" s="41" t="s">
        <v>116</v>
      </c>
      <c r="G19" s="41" t="s">
        <v>117</v>
      </c>
      <c r="H19" s="41" t="s">
        <v>118</v>
      </c>
    </row>
    <row r="20" spans="1:8" x14ac:dyDescent="0.2">
      <c r="A20" s="42">
        <v>1123</v>
      </c>
      <c r="B20" s="40" t="s">
        <v>119</v>
      </c>
      <c r="C20" s="268">
        <v>0</v>
      </c>
      <c r="D20" s="268">
        <v>0</v>
      </c>
      <c r="E20" s="268">
        <v>0</v>
      </c>
      <c r="F20" s="268">
        <v>0</v>
      </c>
      <c r="G20" s="268">
        <v>0</v>
      </c>
    </row>
    <row r="21" spans="1:8" x14ac:dyDescent="0.2">
      <c r="A21" s="42">
        <v>1125</v>
      </c>
      <c r="B21" s="40" t="s">
        <v>120</v>
      </c>
      <c r="C21" s="268">
        <v>0</v>
      </c>
      <c r="D21" s="268">
        <v>0</v>
      </c>
      <c r="E21" s="268">
        <v>0</v>
      </c>
      <c r="F21" s="268">
        <v>0</v>
      </c>
      <c r="G21" s="268">
        <v>0</v>
      </c>
    </row>
    <row r="22" spans="1:8" x14ac:dyDescent="0.2">
      <c r="A22" s="123">
        <v>1126</v>
      </c>
      <c r="B22" s="124" t="s">
        <v>121</v>
      </c>
      <c r="C22" s="268">
        <v>0</v>
      </c>
      <c r="D22" s="268">
        <v>0</v>
      </c>
      <c r="E22" s="268">
        <v>0</v>
      </c>
      <c r="F22" s="268">
        <v>0</v>
      </c>
      <c r="G22" s="268">
        <v>0</v>
      </c>
    </row>
    <row r="23" spans="1:8" x14ac:dyDescent="0.2">
      <c r="A23" s="123">
        <v>1129</v>
      </c>
      <c r="B23" s="124" t="s">
        <v>122</v>
      </c>
      <c r="C23" s="268">
        <v>0</v>
      </c>
      <c r="D23" s="268">
        <v>0</v>
      </c>
      <c r="E23" s="268">
        <v>0</v>
      </c>
      <c r="F23" s="268">
        <v>0</v>
      </c>
      <c r="G23" s="268">
        <v>0</v>
      </c>
    </row>
    <row r="24" spans="1:8" x14ac:dyDescent="0.2">
      <c r="A24" s="42">
        <v>1131</v>
      </c>
      <c r="B24" s="40" t="s">
        <v>123</v>
      </c>
      <c r="C24" s="268">
        <v>1759.94</v>
      </c>
      <c r="D24" s="268">
        <v>1759.94</v>
      </c>
      <c r="E24" s="268">
        <v>0</v>
      </c>
      <c r="F24" s="268">
        <v>0</v>
      </c>
      <c r="G24" s="268">
        <v>0</v>
      </c>
    </row>
    <row r="25" spans="1:8" x14ac:dyDescent="0.2">
      <c r="A25" s="42">
        <v>1132</v>
      </c>
      <c r="B25" s="40" t="s">
        <v>124</v>
      </c>
      <c r="C25" s="268">
        <v>0</v>
      </c>
      <c r="D25" s="268">
        <v>0</v>
      </c>
      <c r="E25" s="268">
        <v>0</v>
      </c>
      <c r="F25" s="268">
        <v>0</v>
      </c>
      <c r="G25" s="268">
        <v>0</v>
      </c>
    </row>
    <row r="26" spans="1:8" x14ac:dyDescent="0.2">
      <c r="A26" s="42">
        <v>1133</v>
      </c>
      <c r="B26" s="40" t="s">
        <v>125</v>
      </c>
      <c r="C26" s="268">
        <v>0</v>
      </c>
      <c r="D26" s="268">
        <v>0</v>
      </c>
      <c r="E26" s="268">
        <v>0</v>
      </c>
      <c r="F26" s="268">
        <v>0</v>
      </c>
      <c r="G26" s="268">
        <v>0</v>
      </c>
    </row>
    <row r="27" spans="1:8" x14ac:dyDescent="0.2">
      <c r="A27" s="42">
        <v>1134</v>
      </c>
      <c r="B27" s="40" t="s">
        <v>126</v>
      </c>
      <c r="C27" s="268">
        <v>0</v>
      </c>
      <c r="D27" s="268">
        <v>0</v>
      </c>
      <c r="E27" s="268">
        <v>0</v>
      </c>
      <c r="F27" s="268">
        <v>0</v>
      </c>
      <c r="G27" s="268">
        <v>0</v>
      </c>
    </row>
    <row r="28" spans="1:8" x14ac:dyDescent="0.2">
      <c r="A28" s="42">
        <v>1139</v>
      </c>
      <c r="B28" s="40" t="s">
        <v>127</v>
      </c>
      <c r="C28" s="268">
        <v>0</v>
      </c>
      <c r="D28" s="268">
        <v>0</v>
      </c>
      <c r="E28" s="268">
        <v>0</v>
      </c>
      <c r="F28" s="268">
        <v>0</v>
      </c>
      <c r="G28" s="268">
        <v>0</v>
      </c>
    </row>
    <row r="30" spans="1:8" x14ac:dyDescent="0.2">
      <c r="A30" s="39" t="s">
        <v>128</v>
      </c>
      <c r="B30" s="39"/>
      <c r="C30" s="39"/>
      <c r="D30" s="39"/>
      <c r="E30" s="39"/>
      <c r="F30" s="39"/>
      <c r="G30" s="39"/>
      <c r="H30" s="39"/>
    </row>
    <row r="31" spans="1:8" x14ac:dyDescent="0.2">
      <c r="A31" s="41" t="s">
        <v>101</v>
      </c>
      <c r="B31" s="41" t="s">
        <v>102</v>
      </c>
      <c r="C31" s="41" t="s">
        <v>103</v>
      </c>
      <c r="D31" s="41" t="s">
        <v>129</v>
      </c>
      <c r="E31" s="41" t="s">
        <v>130</v>
      </c>
      <c r="F31" s="41" t="s">
        <v>131</v>
      </c>
      <c r="G31" s="41" t="s">
        <v>132</v>
      </c>
      <c r="H31" s="41"/>
    </row>
    <row r="32" spans="1:8" x14ac:dyDescent="0.2">
      <c r="A32" s="42">
        <v>1140</v>
      </c>
      <c r="B32" s="40" t="s">
        <v>133</v>
      </c>
      <c r="C32" s="114">
        <v>0</v>
      </c>
    </row>
    <row r="33" spans="1:8" x14ac:dyDescent="0.2">
      <c r="A33" s="42">
        <v>1141</v>
      </c>
      <c r="B33" s="40" t="s">
        <v>134</v>
      </c>
      <c r="C33" s="114">
        <v>0</v>
      </c>
    </row>
    <row r="34" spans="1:8" x14ac:dyDescent="0.2">
      <c r="A34" s="42">
        <v>1142</v>
      </c>
      <c r="B34" s="40" t="s">
        <v>135</v>
      </c>
      <c r="C34" s="114">
        <v>0</v>
      </c>
    </row>
    <row r="35" spans="1:8" x14ac:dyDescent="0.2">
      <c r="A35" s="42">
        <v>1143</v>
      </c>
      <c r="B35" s="40" t="s">
        <v>136</v>
      </c>
      <c r="C35" s="114">
        <v>0</v>
      </c>
    </row>
    <row r="36" spans="1:8" x14ac:dyDescent="0.2">
      <c r="A36" s="42">
        <v>1144</v>
      </c>
      <c r="B36" s="40" t="s">
        <v>137</v>
      </c>
      <c r="C36" s="114">
        <v>0</v>
      </c>
    </row>
    <row r="37" spans="1:8" x14ac:dyDescent="0.2">
      <c r="A37" s="42">
        <v>1145</v>
      </c>
      <c r="B37" s="40" t="s">
        <v>138</v>
      </c>
      <c r="C37" s="114">
        <v>0</v>
      </c>
    </row>
    <row r="39" spans="1:8" x14ac:dyDescent="0.2">
      <c r="A39" s="39" t="s">
        <v>139</v>
      </c>
      <c r="B39" s="39"/>
      <c r="C39" s="39"/>
      <c r="D39" s="39"/>
      <c r="E39" s="39"/>
      <c r="F39" s="39"/>
      <c r="G39" s="39"/>
      <c r="H39" s="39"/>
    </row>
    <row r="40" spans="1:8" x14ac:dyDescent="0.2">
      <c r="A40" s="41" t="s">
        <v>101</v>
      </c>
      <c r="B40" s="41" t="s">
        <v>102</v>
      </c>
      <c r="C40" s="41" t="s">
        <v>103</v>
      </c>
      <c r="D40" s="41" t="s">
        <v>140</v>
      </c>
      <c r="E40" s="41" t="s">
        <v>141</v>
      </c>
      <c r="F40" s="41" t="s">
        <v>142</v>
      </c>
      <c r="G40" s="41"/>
      <c r="H40" s="41"/>
    </row>
    <row r="41" spans="1:8" x14ac:dyDescent="0.2">
      <c r="A41" s="42">
        <v>1150</v>
      </c>
      <c r="B41" s="40" t="s">
        <v>143</v>
      </c>
      <c r="C41" s="114">
        <v>0</v>
      </c>
    </row>
    <row r="42" spans="1:8" x14ac:dyDescent="0.2">
      <c r="A42" s="42">
        <v>1151</v>
      </c>
      <c r="B42" s="40" t="s">
        <v>144</v>
      </c>
      <c r="C42" s="114">
        <v>0</v>
      </c>
    </row>
    <row r="44" spans="1:8" x14ac:dyDescent="0.2">
      <c r="A44" s="39" t="s">
        <v>145</v>
      </c>
      <c r="B44" s="39"/>
      <c r="C44" s="39"/>
      <c r="D44" s="39"/>
      <c r="E44" s="39"/>
      <c r="F44" s="39"/>
      <c r="G44" s="39"/>
      <c r="H44" s="39"/>
    </row>
    <row r="45" spans="1:8" x14ac:dyDescent="0.2">
      <c r="A45" s="41" t="s">
        <v>101</v>
      </c>
      <c r="B45" s="41" t="s">
        <v>102</v>
      </c>
      <c r="C45" s="41" t="s">
        <v>103</v>
      </c>
      <c r="D45" s="41" t="s">
        <v>104</v>
      </c>
      <c r="E45" s="41" t="s">
        <v>118</v>
      </c>
      <c r="F45" s="41"/>
      <c r="G45" s="41"/>
      <c r="H45" s="41"/>
    </row>
    <row r="46" spans="1:8" x14ac:dyDescent="0.2">
      <c r="A46" s="42">
        <v>1213</v>
      </c>
      <c r="B46" s="40" t="s">
        <v>146</v>
      </c>
      <c r="C46" s="114">
        <v>0</v>
      </c>
    </row>
    <row r="48" spans="1:8" x14ac:dyDescent="0.2">
      <c r="A48" s="39" t="s">
        <v>147</v>
      </c>
      <c r="B48" s="39"/>
      <c r="C48" s="39"/>
      <c r="D48" s="39"/>
      <c r="E48" s="39"/>
      <c r="F48" s="39"/>
      <c r="G48" s="39"/>
      <c r="H48" s="39"/>
    </row>
    <row r="49" spans="1:8" x14ac:dyDescent="0.2">
      <c r="A49" s="41" t="s">
        <v>101</v>
      </c>
      <c r="B49" s="41" t="s">
        <v>102</v>
      </c>
      <c r="C49" s="41" t="s">
        <v>103</v>
      </c>
      <c r="D49" s="41"/>
      <c r="E49" s="41"/>
      <c r="F49" s="41"/>
      <c r="G49" s="41"/>
      <c r="H49" s="41"/>
    </row>
    <row r="50" spans="1:8" x14ac:dyDescent="0.2">
      <c r="A50" s="42">
        <v>1214</v>
      </c>
      <c r="B50" s="40" t="s">
        <v>148</v>
      </c>
      <c r="C50" s="114">
        <v>0</v>
      </c>
    </row>
    <row r="52" spans="1:8" x14ac:dyDescent="0.2">
      <c r="A52" s="39" t="s">
        <v>149</v>
      </c>
      <c r="B52" s="39"/>
      <c r="C52" s="39"/>
      <c r="D52" s="39"/>
      <c r="E52" s="39"/>
      <c r="F52" s="39"/>
      <c r="G52" s="39"/>
      <c r="H52" s="39"/>
    </row>
    <row r="53" spans="1:8" x14ac:dyDescent="0.2">
      <c r="A53" s="41" t="s">
        <v>101</v>
      </c>
      <c r="B53" s="41" t="s">
        <v>102</v>
      </c>
      <c r="C53" s="41" t="s">
        <v>103</v>
      </c>
      <c r="D53" s="41" t="s">
        <v>150</v>
      </c>
      <c r="E53" s="41" t="s">
        <v>151</v>
      </c>
      <c r="F53" s="41" t="s">
        <v>140</v>
      </c>
      <c r="G53" s="41" t="s">
        <v>152</v>
      </c>
      <c r="H53" s="41" t="s">
        <v>153</v>
      </c>
    </row>
    <row r="54" spans="1:8" x14ac:dyDescent="0.2">
      <c r="A54" s="42">
        <v>1230</v>
      </c>
      <c r="B54" s="40" t="s">
        <v>154</v>
      </c>
      <c r="C54" s="268">
        <f>+SUM(C55:C61)</f>
        <v>24764626.140000001</v>
      </c>
      <c r="D54" s="268">
        <f>+SUM(D55:D61)</f>
        <v>666635.04</v>
      </c>
      <c r="E54" s="268">
        <f>+SUM(E55:E61)</f>
        <v>5001191.8600000003</v>
      </c>
    </row>
    <row r="55" spans="1:8" x14ac:dyDescent="0.2">
      <c r="A55" s="42">
        <v>1231</v>
      </c>
      <c r="B55" s="40" t="s">
        <v>155</v>
      </c>
      <c r="C55" s="268">
        <v>4563565</v>
      </c>
      <c r="D55" s="268">
        <v>0</v>
      </c>
      <c r="E55" s="268">
        <v>0</v>
      </c>
    </row>
    <row r="56" spans="1:8" x14ac:dyDescent="0.2">
      <c r="A56" s="42">
        <v>1232</v>
      </c>
      <c r="B56" s="40" t="s">
        <v>156</v>
      </c>
      <c r="C56" s="268">
        <v>0</v>
      </c>
      <c r="D56" s="268">
        <v>0</v>
      </c>
      <c r="E56" s="268">
        <v>0</v>
      </c>
    </row>
    <row r="57" spans="1:8" x14ac:dyDescent="0.2">
      <c r="A57" s="42">
        <v>1233</v>
      </c>
      <c r="B57" s="40" t="s">
        <v>157</v>
      </c>
      <c r="C57" s="268">
        <v>20201061.140000001</v>
      </c>
      <c r="D57" s="268">
        <v>666635.04</v>
      </c>
      <c r="E57" s="268">
        <v>5001191.8600000003</v>
      </c>
    </row>
    <row r="58" spans="1:8" x14ac:dyDescent="0.2">
      <c r="A58" s="42">
        <v>1234</v>
      </c>
      <c r="B58" s="40" t="s">
        <v>158</v>
      </c>
      <c r="C58" s="268">
        <v>0</v>
      </c>
      <c r="D58" s="268">
        <v>0</v>
      </c>
      <c r="E58" s="268">
        <v>0</v>
      </c>
    </row>
    <row r="59" spans="1:8" x14ac:dyDescent="0.2">
      <c r="A59" s="42">
        <v>1235</v>
      </c>
      <c r="B59" s="40" t="s">
        <v>159</v>
      </c>
      <c r="C59" s="268">
        <v>0</v>
      </c>
      <c r="D59" s="268">
        <v>0</v>
      </c>
      <c r="E59" s="268">
        <v>0</v>
      </c>
    </row>
    <row r="60" spans="1:8" x14ac:dyDescent="0.2">
      <c r="A60" s="42">
        <v>1236</v>
      </c>
      <c r="B60" s="40" t="s">
        <v>160</v>
      </c>
      <c r="C60" s="268">
        <v>0</v>
      </c>
      <c r="D60" s="268">
        <v>0</v>
      </c>
      <c r="E60" s="268">
        <v>0</v>
      </c>
    </row>
    <row r="61" spans="1:8" x14ac:dyDescent="0.2">
      <c r="A61" s="42">
        <v>1239</v>
      </c>
      <c r="B61" s="40" t="s">
        <v>161</v>
      </c>
      <c r="C61" s="268">
        <v>0</v>
      </c>
      <c r="D61" s="268">
        <v>0</v>
      </c>
      <c r="E61" s="268">
        <v>0</v>
      </c>
    </row>
    <row r="62" spans="1:8" x14ac:dyDescent="0.2">
      <c r="A62" s="42">
        <v>1240</v>
      </c>
      <c r="B62" s="40" t="s">
        <v>162</v>
      </c>
      <c r="C62" s="268">
        <f>+SUM(C63:C70)</f>
        <v>4316227.3899999997</v>
      </c>
      <c r="D62" s="268">
        <f>+SUM(D63:D70)</f>
        <v>229708.77</v>
      </c>
      <c r="E62" s="268">
        <f>+SUM(E63:E70)</f>
        <v>3237716.400020835</v>
      </c>
    </row>
    <row r="63" spans="1:8" x14ac:dyDescent="0.2">
      <c r="A63" s="42">
        <v>1241</v>
      </c>
      <c r="B63" s="40" t="s">
        <v>163</v>
      </c>
      <c r="C63" s="268">
        <v>2921350.26</v>
      </c>
      <c r="D63" s="268">
        <v>217757.77</v>
      </c>
      <c r="E63" s="268">
        <v>2010153.1283541683</v>
      </c>
      <c r="F63" s="43"/>
    </row>
    <row r="64" spans="1:8" x14ac:dyDescent="0.2">
      <c r="A64" s="42">
        <v>1242</v>
      </c>
      <c r="B64" s="40" t="s">
        <v>164</v>
      </c>
      <c r="C64" s="268">
        <v>751218.27</v>
      </c>
      <c r="D64" s="268">
        <v>0</v>
      </c>
      <c r="E64" s="268">
        <v>751218.27166666661</v>
      </c>
    </row>
    <row r="65" spans="1:8" x14ac:dyDescent="0.2">
      <c r="A65" s="42">
        <v>1243</v>
      </c>
      <c r="B65" s="40" t="s">
        <v>165</v>
      </c>
      <c r="C65" s="268">
        <v>0</v>
      </c>
      <c r="D65" s="268">
        <v>0</v>
      </c>
      <c r="E65" s="268">
        <v>0</v>
      </c>
    </row>
    <row r="66" spans="1:8" x14ac:dyDescent="0.2">
      <c r="A66" s="42">
        <v>1244</v>
      </c>
      <c r="B66" s="40" t="s">
        <v>166</v>
      </c>
      <c r="C66" s="268">
        <v>464394</v>
      </c>
      <c r="D66" s="268">
        <v>0</v>
      </c>
      <c r="E66" s="268">
        <v>464393.99999999994</v>
      </c>
    </row>
    <row r="67" spans="1:8" x14ac:dyDescent="0.2">
      <c r="A67" s="42">
        <v>1245</v>
      </c>
      <c r="B67" s="40" t="s">
        <v>167</v>
      </c>
      <c r="C67" s="268">
        <v>29242.43</v>
      </c>
      <c r="D67" s="268">
        <v>1949.5</v>
      </c>
      <c r="E67" s="268">
        <v>1949.5</v>
      </c>
    </row>
    <row r="68" spans="1:8" x14ac:dyDescent="0.2">
      <c r="A68" s="42">
        <v>1246</v>
      </c>
      <c r="B68" s="40" t="s">
        <v>168</v>
      </c>
      <c r="C68" s="268">
        <v>150022.43</v>
      </c>
      <c r="D68" s="268">
        <v>10001.5</v>
      </c>
      <c r="E68" s="268">
        <v>10001.5</v>
      </c>
    </row>
    <row r="69" spans="1:8" x14ac:dyDescent="0.2">
      <c r="A69" s="42">
        <v>1247</v>
      </c>
      <c r="B69" s="40" t="s">
        <v>169</v>
      </c>
      <c r="C69" s="268">
        <v>0</v>
      </c>
      <c r="D69" s="268">
        <v>0</v>
      </c>
      <c r="E69" s="268">
        <v>0</v>
      </c>
    </row>
    <row r="70" spans="1:8" x14ac:dyDescent="0.2">
      <c r="A70" s="42">
        <v>1248</v>
      </c>
      <c r="B70" s="40" t="s">
        <v>170</v>
      </c>
      <c r="C70" s="268">
        <v>0</v>
      </c>
      <c r="D70" s="268">
        <v>0</v>
      </c>
      <c r="E70" s="268">
        <v>0</v>
      </c>
    </row>
    <row r="72" spans="1:8" x14ac:dyDescent="0.2">
      <c r="A72" s="39" t="s">
        <v>171</v>
      </c>
      <c r="B72" s="39"/>
      <c r="C72" s="39"/>
      <c r="D72" s="39"/>
      <c r="E72" s="39"/>
      <c r="F72" s="39"/>
      <c r="G72" s="39"/>
      <c r="H72" s="39"/>
    </row>
    <row r="73" spans="1:8" x14ac:dyDescent="0.2">
      <c r="A73" s="41" t="s">
        <v>101</v>
      </c>
      <c r="B73" s="41" t="s">
        <v>102</v>
      </c>
      <c r="C73" s="41" t="s">
        <v>103</v>
      </c>
      <c r="D73" s="41" t="s">
        <v>172</v>
      </c>
      <c r="E73" s="41" t="s">
        <v>173</v>
      </c>
      <c r="F73" s="41" t="s">
        <v>140</v>
      </c>
      <c r="G73" s="41" t="s">
        <v>152</v>
      </c>
      <c r="H73" s="41" t="s">
        <v>153</v>
      </c>
    </row>
    <row r="74" spans="1:8" x14ac:dyDescent="0.2">
      <c r="A74" s="42">
        <v>1250</v>
      </c>
      <c r="B74" s="40" t="s">
        <v>174</v>
      </c>
      <c r="C74" s="268">
        <v>28570.799999999999</v>
      </c>
      <c r="D74" s="268">
        <f>+D75</f>
        <v>1033.21</v>
      </c>
      <c r="E74" s="268">
        <f>+E75</f>
        <v>28570.799999999999</v>
      </c>
    </row>
    <row r="75" spans="1:8" x14ac:dyDescent="0.2">
      <c r="A75" s="42">
        <v>1251</v>
      </c>
      <c r="B75" s="40" t="s">
        <v>175</v>
      </c>
      <c r="C75" s="268">
        <v>28570.799999999999</v>
      </c>
      <c r="D75" s="268">
        <v>1033.21</v>
      </c>
      <c r="E75" s="268">
        <v>28570.799999999999</v>
      </c>
    </row>
    <row r="76" spans="1:8" x14ac:dyDescent="0.2">
      <c r="A76" s="42">
        <v>1252</v>
      </c>
      <c r="B76" s="40" t="s">
        <v>176</v>
      </c>
      <c r="C76" s="268">
        <v>0</v>
      </c>
      <c r="D76" s="268">
        <v>0</v>
      </c>
      <c r="E76" s="268">
        <v>0</v>
      </c>
    </row>
    <row r="77" spans="1:8" x14ac:dyDescent="0.2">
      <c r="A77" s="42">
        <v>1253</v>
      </c>
      <c r="B77" s="40" t="s">
        <v>177</v>
      </c>
      <c r="C77" s="268">
        <v>0</v>
      </c>
      <c r="D77" s="268">
        <v>0</v>
      </c>
      <c r="E77" s="268">
        <v>0</v>
      </c>
    </row>
    <row r="78" spans="1:8" x14ac:dyDescent="0.2">
      <c r="A78" s="42">
        <v>1254</v>
      </c>
      <c r="B78" s="40" t="s">
        <v>178</v>
      </c>
      <c r="C78" s="268">
        <v>0</v>
      </c>
      <c r="D78" s="268">
        <v>0</v>
      </c>
      <c r="E78" s="268">
        <v>0</v>
      </c>
    </row>
    <row r="79" spans="1:8" x14ac:dyDescent="0.2">
      <c r="A79" s="42">
        <v>1259</v>
      </c>
      <c r="B79" s="40" t="s">
        <v>179</v>
      </c>
      <c r="C79" s="268">
        <v>0</v>
      </c>
      <c r="D79" s="268">
        <v>0</v>
      </c>
      <c r="E79" s="268">
        <v>0</v>
      </c>
    </row>
    <row r="80" spans="1:8" x14ac:dyDescent="0.2">
      <c r="A80" s="42">
        <v>1270</v>
      </c>
      <c r="B80" s="40" t="s">
        <v>180</v>
      </c>
      <c r="C80" s="268">
        <v>0</v>
      </c>
      <c r="D80" s="268">
        <v>0</v>
      </c>
      <c r="E80" s="268">
        <v>0</v>
      </c>
    </row>
    <row r="81" spans="1:8" x14ac:dyDescent="0.2">
      <c r="A81" s="42">
        <v>1271</v>
      </c>
      <c r="B81" s="40" t="s">
        <v>181</v>
      </c>
      <c r="C81" s="268">
        <v>0</v>
      </c>
      <c r="D81" s="268">
        <v>0</v>
      </c>
      <c r="E81" s="268">
        <v>0</v>
      </c>
    </row>
    <row r="82" spans="1:8" x14ac:dyDescent="0.2">
      <c r="A82" s="42">
        <v>1272</v>
      </c>
      <c r="B82" s="40" t="s">
        <v>182</v>
      </c>
      <c r="C82" s="268">
        <v>0</v>
      </c>
      <c r="D82" s="268">
        <v>0</v>
      </c>
      <c r="E82" s="268">
        <v>0</v>
      </c>
    </row>
    <row r="83" spans="1:8" x14ac:dyDescent="0.2">
      <c r="A83" s="42">
        <v>1273</v>
      </c>
      <c r="B83" s="40" t="s">
        <v>183</v>
      </c>
      <c r="C83" s="268">
        <v>0</v>
      </c>
      <c r="D83" s="268">
        <v>0</v>
      </c>
      <c r="E83" s="268">
        <v>0</v>
      </c>
    </row>
    <row r="84" spans="1:8" x14ac:dyDescent="0.2">
      <c r="A84" s="42">
        <v>1274</v>
      </c>
      <c r="B84" s="40" t="s">
        <v>184</v>
      </c>
      <c r="C84" s="268">
        <v>0</v>
      </c>
      <c r="D84" s="268">
        <v>0</v>
      </c>
      <c r="E84" s="268">
        <v>0</v>
      </c>
    </row>
    <row r="85" spans="1:8" x14ac:dyDescent="0.2">
      <c r="A85" s="42">
        <v>1275</v>
      </c>
      <c r="B85" s="40" t="s">
        <v>185</v>
      </c>
      <c r="C85" s="268">
        <v>0</v>
      </c>
      <c r="D85" s="268">
        <v>0</v>
      </c>
      <c r="E85" s="268">
        <v>0</v>
      </c>
    </row>
    <row r="86" spans="1:8" x14ac:dyDescent="0.2">
      <c r="A86" s="42">
        <v>1279</v>
      </c>
      <c r="B86" s="40" t="s">
        <v>186</v>
      </c>
      <c r="C86" s="268">
        <v>0</v>
      </c>
      <c r="D86" s="268">
        <v>0</v>
      </c>
      <c r="E86" s="268">
        <v>0</v>
      </c>
    </row>
    <row r="88" spans="1:8" x14ac:dyDescent="0.2">
      <c r="A88" s="39" t="s">
        <v>187</v>
      </c>
      <c r="B88" s="39"/>
      <c r="C88" s="39"/>
      <c r="D88" s="39"/>
      <c r="E88" s="39"/>
      <c r="F88" s="39"/>
      <c r="G88" s="39"/>
      <c r="H88" s="39"/>
    </row>
    <row r="89" spans="1:8" x14ac:dyDescent="0.2">
      <c r="A89" s="41" t="s">
        <v>101</v>
      </c>
      <c r="B89" s="41" t="s">
        <v>102</v>
      </c>
      <c r="C89" s="41" t="s">
        <v>103</v>
      </c>
      <c r="D89" s="41" t="s">
        <v>188</v>
      </c>
      <c r="E89" s="41"/>
      <c r="F89" s="41"/>
      <c r="G89" s="41"/>
      <c r="H89" s="41"/>
    </row>
    <row r="90" spans="1:8" x14ac:dyDescent="0.2">
      <c r="A90" s="42">
        <v>1160</v>
      </c>
      <c r="B90" s="40" t="s">
        <v>189</v>
      </c>
      <c r="C90" s="268">
        <v>0</v>
      </c>
    </row>
    <row r="91" spans="1:8" x14ac:dyDescent="0.2">
      <c r="A91" s="42">
        <v>1161</v>
      </c>
      <c r="B91" s="40" t="s">
        <v>190</v>
      </c>
      <c r="C91" s="268">
        <v>0</v>
      </c>
    </row>
    <row r="92" spans="1:8" x14ac:dyDescent="0.2">
      <c r="A92" s="42">
        <v>1162</v>
      </c>
      <c r="B92" s="40" t="s">
        <v>191</v>
      </c>
      <c r="C92" s="268">
        <v>0</v>
      </c>
    </row>
    <row r="94" spans="1:8" x14ac:dyDescent="0.2">
      <c r="A94" s="39" t="s">
        <v>192</v>
      </c>
      <c r="B94" s="39"/>
      <c r="C94" s="39"/>
      <c r="D94" s="39"/>
      <c r="E94" s="39"/>
      <c r="F94" s="39"/>
      <c r="G94" s="39"/>
      <c r="H94" s="39"/>
    </row>
    <row r="95" spans="1:8" x14ac:dyDescent="0.2">
      <c r="A95" s="41" t="s">
        <v>101</v>
      </c>
      <c r="B95" s="41" t="s">
        <v>102</v>
      </c>
      <c r="C95" s="41" t="s">
        <v>103</v>
      </c>
      <c r="D95" s="41" t="s">
        <v>118</v>
      </c>
      <c r="E95" s="41"/>
      <c r="F95" s="41"/>
      <c r="G95" s="41"/>
      <c r="H95" s="41"/>
    </row>
    <row r="96" spans="1:8" x14ac:dyDescent="0.2">
      <c r="A96" s="42">
        <v>1290</v>
      </c>
      <c r="B96" s="40" t="s">
        <v>193</v>
      </c>
      <c r="C96" s="114">
        <v>0</v>
      </c>
    </row>
    <row r="97" spans="1:8" x14ac:dyDescent="0.2">
      <c r="A97" s="42">
        <v>1291</v>
      </c>
      <c r="B97" s="40" t="s">
        <v>194</v>
      </c>
      <c r="C97" s="114">
        <v>0</v>
      </c>
    </row>
    <row r="98" spans="1:8" x14ac:dyDescent="0.2">
      <c r="A98" s="42">
        <v>1292</v>
      </c>
      <c r="B98" s="40" t="s">
        <v>195</v>
      </c>
      <c r="C98" s="114">
        <v>0</v>
      </c>
    </row>
    <row r="99" spans="1:8" x14ac:dyDescent="0.2">
      <c r="A99" s="42">
        <v>1293</v>
      </c>
      <c r="B99" s="40" t="s">
        <v>196</v>
      </c>
      <c r="C99" s="114">
        <v>0</v>
      </c>
    </row>
    <row r="101" spans="1:8" x14ac:dyDescent="0.2">
      <c r="A101" s="39" t="s">
        <v>197</v>
      </c>
      <c r="B101" s="39"/>
      <c r="C101" s="39"/>
      <c r="D101" s="39"/>
      <c r="E101" s="39"/>
      <c r="F101" s="39"/>
      <c r="G101" s="39"/>
      <c r="H101" s="39"/>
    </row>
    <row r="102" spans="1:8" x14ac:dyDescent="0.2">
      <c r="A102" s="41" t="s">
        <v>101</v>
      </c>
      <c r="B102" s="41" t="s">
        <v>102</v>
      </c>
      <c r="C102" s="41" t="s">
        <v>103</v>
      </c>
      <c r="D102" s="41" t="s">
        <v>114</v>
      </c>
      <c r="E102" s="41" t="s">
        <v>115</v>
      </c>
      <c r="F102" s="41" t="s">
        <v>116</v>
      </c>
      <c r="G102" s="41" t="s">
        <v>198</v>
      </c>
      <c r="H102" s="41" t="s">
        <v>199</v>
      </c>
    </row>
    <row r="103" spans="1:8" x14ac:dyDescent="0.2">
      <c r="A103" s="42">
        <v>2110</v>
      </c>
      <c r="B103" s="40" t="s">
        <v>200</v>
      </c>
      <c r="C103" s="268">
        <f>+SUM(C104:C116)</f>
        <v>1805293.33</v>
      </c>
      <c r="D103" s="268">
        <f>+SUM(D104:D116)</f>
        <v>1805293.33</v>
      </c>
      <c r="E103" s="268">
        <f>+SUM(E104:E116)</f>
        <v>0</v>
      </c>
      <c r="F103" s="268">
        <f>+SUM(F104:F116)</f>
        <v>0</v>
      </c>
      <c r="G103" s="268">
        <f>+SUM(G104:G116)</f>
        <v>0</v>
      </c>
    </row>
    <row r="104" spans="1:8" x14ac:dyDescent="0.2">
      <c r="A104" s="42">
        <v>2111</v>
      </c>
      <c r="B104" s="40" t="s">
        <v>201</v>
      </c>
      <c r="C104" s="268">
        <v>9233.94</v>
      </c>
      <c r="D104" s="268">
        <f>+C104</f>
        <v>9233.94</v>
      </c>
      <c r="E104" s="268">
        <v>0</v>
      </c>
      <c r="F104" s="268">
        <v>0</v>
      </c>
      <c r="G104" s="268">
        <v>0</v>
      </c>
    </row>
    <row r="105" spans="1:8" x14ac:dyDescent="0.2">
      <c r="A105" s="42">
        <v>2112</v>
      </c>
      <c r="B105" s="40" t="s">
        <v>202</v>
      </c>
      <c r="C105" s="268">
        <v>978950.41</v>
      </c>
      <c r="D105" s="268">
        <f>+C105</f>
        <v>978950.41</v>
      </c>
      <c r="E105" s="268">
        <v>0</v>
      </c>
      <c r="F105" s="268">
        <v>0</v>
      </c>
      <c r="G105" s="268">
        <v>0</v>
      </c>
    </row>
    <row r="106" spans="1:8" x14ac:dyDescent="0.2">
      <c r="A106" s="42">
        <v>2113</v>
      </c>
      <c r="B106" s="40" t="s">
        <v>203</v>
      </c>
      <c r="C106" s="268">
        <v>0</v>
      </c>
      <c r="D106" s="268">
        <v>0</v>
      </c>
      <c r="E106" s="268">
        <v>0</v>
      </c>
      <c r="F106" s="268">
        <v>0</v>
      </c>
      <c r="G106" s="268">
        <v>0</v>
      </c>
    </row>
    <row r="107" spans="1:8" x14ac:dyDescent="0.2">
      <c r="A107" s="42">
        <v>2114</v>
      </c>
      <c r="B107" s="40" t="s">
        <v>204</v>
      </c>
      <c r="C107" s="268">
        <v>0</v>
      </c>
      <c r="D107" s="268">
        <v>0</v>
      </c>
      <c r="E107" s="268">
        <v>0</v>
      </c>
      <c r="F107" s="268">
        <v>0</v>
      </c>
      <c r="G107" s="268">
        <v>0</v>
      </c>
    </row>
    <row r="108" spans="1:8" x14ac:dyDescent="0.2">
      <c r="A108" s="42">
        <v>2115</v>
      </c>
      <c r="B108" s="40" t="s">
        <v>205</v>
      </c>
      <c r="C108" s="268">
        <v>0</v>
      </c>
      <c r="D108" s="268">
        <v>0</v>
      </c>
      <c r="E108" s="268">
        <v>0</v>
      </c>
      <c r="F108" s="268">
        <v>0</v>
      </c>
      <c r="G108" s="268">
        <v>0</v>
      </c>
    </row>
    <row r="109" spans="1:8" x14ac:dyDescent="0.2">
      <c r="A109" s="42">
        <v>2116</v>
      </c>
      <c r="B109" s="40" t="s">
        <v>206</v>
      </c>
      <c r="C109" s="268">
        <v>0</v>
      </c>
      <c r="D109" s="268">
        <v>0</v>
      </c>
      <c r="E109" s="268">
        <v>0</v>
      </c>
      <c r="F109" s="268">
        <v>0</v>
      </c>
      <c r="G109" s="268">
        <v>0</v>
      </c>
    </row>
    <row r="110" spans="1:8" x14ac:dyDescent="0.2">
      <c r="A110" s="42">
        <v>2117</v>
      </c>
      <c r="B110" s="40" t="s">
        <v>207</v>
      </c>
      <c r="C110" s="268">
        <v>817108.98</v>
      </c>
      <c r="D110" s="268">
        <f>+C110</f>
        <v>817108.98</v>
      </c>
      <c r="E110" s="268">
        <v>0</v>
      </c>
      <c r="F110" s="268">
        <v>0</v>
      </c>
      <c r="G110" s="268">
        <v>0</v>
      </c>
    </row>
    <row r="111" spans="1:8" x14ac:dyDescent="0.2">
      <c r="A111" s="42">
        <v>2118</v>
      </c>
      <c r="B111" s="40" t="s">
        <v>208</v>
      </c>
      <c r="C111" s="268">
        <v>0</v>
      </c>
      <c r="D111" s="268">
        <v>0</v>
      </c>
      <c r="E111" s="268">
        <v>0</v>
      </c>
      <c r="F111" s="268">
        <v>0</v>
      </c>
      <c r="G111" s="268">
        <v>0</v>
      </c>
    </row>
    <row r="112" spans="1:8" x14ac:dyDescent="0.2">
      <c r="A112" s="42">
        <v>2119</v>
      </c>
      <c r="B112" s="40" t="s">
        <v>209</v>
      </c>
      <c r="C112" s="268">
        <v>0</v>
      </c>
      <c r="D112" s="268">
        <v>0</v>
      </c>
      <c r="E112" s="268">
        <v>0</v>
      </c>
      <c r="F112" s="268">
        <v>0</v>
      </c>
      <c r="G112" s="268">
        <v>0</v>
      </c>
    </row>
    <row r="113" spans="1:8" x14ac:dyDescent="0.2">
      <c r="A113" s="42">
        <v>2120</v>
      </c>
      <c r="B113" s="40" t="s">
        <v>210</v>
      </c>
      <c r="C113" s="268">
        <v>0</v>
      </c>
      <c r="D113" s="268">
        <v>0</v>
      </c>
      <c r="E113" s="268">
        <v>0</v>
      </c>
      <c r="F113" s="268">
        <v>0</v>
      </c>
      <c r="G113" s="268">
        <v>0</v>
      </c>
    </row>
    <row r="114" spans="1:8" x14ac:dyDescent="0.2">
      <c r="A114" s="42">
        <v>2121</v>
      </c>
      <c r="B114" s="40" t="s">
        <v>211</v>
      </c>
      <c r="C114" s="268">
        <v>0</v>
      </c>
      <c r="D114" s="268">
        <v>0</v>
      </c>
      <c r="E114" s="268">
        <v>0</v>
      </c>
      <c r="F114" s="268">
        <v>0</v>
      </c>
      <c r="G114" s="268">
        <v>0</v>
      </c>
    </row>
    <row r="115" spans="1:8" x14ac:dyDescent="0.2">
      <c r="A115" s="42">
        <v>2122</v>
      </c>
      <c r="B115" s="40" t="s">
        <v>212</v>
      </c>
      <c r="C115" s="268">
        <v>0</v>
      </c>
      <c r="D115" s="268">
        <v>0</v>
      </c>
      <c r="E115" s="268">
        <v>0</v>
      </c>
      <c r="F115" s="268">
        <v>0</v>
      </c>
      <c r="G115" s="268">
        <v>0</v>
      </c>
    </row>
    <row r="116" spans="1:8" x14ac:dyDescent="0.2">
      <c r="A116" s="42">
        <v>2129</v>
      </c>
      <c r="B116" s="40" t="s">
        <v>213</v>
      </c>
      <c r="C116" s="268">
        <v>0</v>
      </c>
      <c r="D116" s="268">
        <v>0</v>
      </c>
      <c r="E116" s="268">
        <v>0</v>
      </c>
      <c r="F116" s="268">
        <v>0</v>
      </c>
      <c r="G116" s="268">
        <v>0</v>
      </c>
    </row>
    <row r="118" spans="1:8" x14ac:dyDescent="0.2">
      <c r="A118" s="39" t="s">
        <v>214</v>
      </c>
      <c r="B118" s="39"/>
      <c r="C118" s="39"/>
      <c r="D118" s="39"/>
      <c r="E118" s="39"/>
      <c r="F118" s="39"/>
      <c r="G118" s="39"/>
      <c r="H118" s="39"/>
    </row>
    <row r="119" spans="1:8" x14ac:dyDescent="0.2">
      <c r="A119" s="41" t="s">
        <v>101</v>
      </c>
      <c r="B119" s="41" t="s">
        <v>102</v>
      </c>
      <c r="C119" s="41" t="s">
        <v>103</v>
      </c>
      <c r="D119" s="41" t="s">
        <v>215</v>
      </c>
      <c r="E119" s="41" t="s">
        <v>118</v>
      </c>
      <c r="F119" s="41"/>
      <c r="G119" s="41"/>
      <c r="H119" s="41"/>
    </row>
    <row r="120" spans="1:8" x14ac:dyDescent="0.2">
      <c r="A120" s="42">
        <v>2160</v>
      </c>
      <c r="B120" s="40" t="s">
        <v>216</v>
      </c>
      <c r="C120" s="268">
        <v>0</v>
      </c>
    </row>
    <row r="121" spans="1:8" x14ac:dyDescent="0.2">
      <c r="A121" s="42">
        <v>2161</v>
      </c>
      <c r="B121" s="40" t="s">
        <v>217</v>
      </c>
      <c r="C121" s="268">
        <v>0</v>
      </c>
    </row>
    <row r="122" spans="1:8" x14ac:dyDescent="0.2">
      <c r="A122" s="42">
        <v>2162</v>
      </c>
      <c r="B122" s="40" t="s">
        <v>218</v>
      </c>
      <c r="C122" s="268">
        <v>0</v>
      </c>
    </row>
    <row r="123" spans="1:8" x14ac:dyDescent="0.2">
      <c r="A123" s="42">
        <v>2163</v>
      </c>
      <c r="B123" s="40" t="s">
        <v>219</v>
      </c>
      <c r="C123" s="268">
        <v>0</v>
      </c>
    </row>
    <row r="124" spans="1:8" x14ac:dyDescent="0.2">
      <c r="A124" s="42">
        <v>2164</v>
      </c>
      <c r="B124" s="40" t="s">
        <v>220</v>
      </c>
      <c r="C124" s="268">
        <v>0</v>
      </c>
    </row>
    <row r="125" spans="1:8" x14ac:dyDescent="0.2">
      <c r="A125" s="42">
        <v>2165</v>
      </c>
      <c r="B125" s="40" t="s">
        <v>221</v>
      </c>
      <c r="C125" s="268">
        <v>0</v>
      </c>
    </row>
    <row r="126" spans="1:8" x14ac:dyDescent="0.2">
      <c r="A126" s="42">
        <v>2166</v>
      </c>
      <c r="B126" s="40" t="s">
        <v>222</v>
      </c>
      <c r="C126" s="268">
        <v>0</v>
      </c>
    </row>
    <row r="127" spans="1:8" x14ac:dyDescent="0.2">
      <c r="A127" s="42">
        <v>2250</v>
      </c>
      <c r="B127" s="40" t="s">
        <v>223</v>
      </c>
      <c r="C127" s="268">
        <v>0</v>
      </c>
    </row>
    <row r="128" spans="1:8" x14ac:dyDescent="0.2">
      <c r="A128" s="42">
        <v>2251</v>
      </c>
      <c r="B128" s="40" t="s">
        <v>224</v>
      </c>
      <c r="C128" s="268">
        <v>0</v>
      </c>
    </row>
    <row r="129" spans="1:8" x14ac:dyDescent="0.2">
      <c r="A129" s="42">
        <v>2252</v>
      </c>
      <c r="B129" s="40" t="s">
        <v>225</v>
      </c>
      <c r="C129" s="268">
        <v>0</v>
      </c>
    </row>
    <row r="130" spans="1:8" x14ac:dyDescent="0.2">
      <c r="A130" s="42">
        <v>2253</v>
      </c>
      <c r="B130" s="40" t="s">
        <v>226</v>
      </c>
      <c r="C130" s="268">
        <v>0</v>
      </c>
    </row>
    <row r="131" spans="1:8" x14ac:dyDescent="0.2">
      <c r="A131" s="42">
        <v>2254</v>
      </c>
      <c r="B131" s="40" t="s">
        <v>227</v>
      </c>
      <c r="C131" s="268">
        <v>0</v>
      </c>
    </row>
    <row r="132" spans="1:8" x14ac:dyDescent="0.2">
      <c r="A132" s="42">
        <v>2255</v>
      </c>
      <c r="B132" s="40" t="s">
        <v>228</v>
      </c>
      <c r="C132" s="268">
        <v>0</v>
      </c>
    </row>
    <row r="133" spans="1:8" x14ac:dyDescent="0.2">
      <c r="A133" s="42">
        <v>2256</v>
      </c>
      <c r="B133" s="40" t="s">
        <v>229</v>
      </c>
      <c r="C133" s="268">
        <v>0</v>
      </c>
    </row>
    <row r="135" spans="1:8" x14ac:dyDescent="0.2">
      <c r="A135" s="39" t="s">
        <v>230</v>
      </c>
      <c r="B135" s="39"/>
      <c r="C135" s="39"/>
      <c r="D135" s="39"/>
      <c r="E135" s="39"/>
      <c r="F135" s="39"/>
      <c r="G135" s="39"/>
      <c r="H135" s="39"/>
    </row>
    <row r="136" spans="1:8" x14ac:dyDescent="0.2">
      <c r="A136" s="46" t="s">
        <v>101</v>
      </c>
      <c r="B136" s="46" t="s">
        <v>102</v>
      </c>
      <c r="C136" s="46" t="s">
        <v>103</v>
      </c>
      <c r="D136" s="46" t="s">
        <v>215</v>
      </c>
      <c r="E136" s="46" t="s">
        <v>118</v>
      </c>
      <c r="F136" s="46"/>
      <c r="G136" s="46"/>
      <c r="H136" s="46"/>
    </row>
    <row r="137" spans="1:8" x14ac:dyDescent="0.2">
      <c r="A137" s="42">
        <v>2159</v>
      </c>
      <c r="B137" s="40" t="s">
        <v>231</v>
      </c>
      <c r="C137" s="114">
        <v>0</v>
      </c>
    </row>
    <row r="138" spans="1:8" x14ac:dyDescent="0.2">
      <c r="A138" s="42">
        <v>2199</v>
      </c>
      <c r="B138" s="40" t="s">
        <v>232</v>
      </c>
      <c r="C138" s="114">
        <v>0</v>
      </c>
    </row>
    <row r="139" spans="1:8" x14ac:dyDescent="0.2">
      <c r="A139" s="42">
        <v>2240</v>
      </c>
      <c r="B139" s="40" t="s">
        <v>233</v>
      </c>
      <c r="C139" s="114">
        <v>0</v>
      </c>
    </row>
    <row r="140" spans="1:8" x14ac:dyDescent="0.2">
      <c r="A140" s="42">
        <v>2241</v>
      </c>
      <c r="B140" s="40" t="s">
        <v>234</v>
      </c>
      <c r="C140" s="114">
        <v>0</v>
      </c>
    </row>
    <row r="141" spans="1:8" x14ac:dyDescent="0.2">
      <c r="A141" s="42">
        <v>2242</v>
      </c>
      <c r="B141" s="40" t="s">
        <v>235</v>
      </c>
      <c r="C141" s="114">
        <v>0</v>
      </c>
    </row>
    <row r="142" spans="1:8" x14ac:dyDescent="0.2">
      <c r="A142" s="42">
        <v>2249</v>
      </c>
      <c r="B142" s="40" t="s">
        <v>236</v>
      </c>
      <c r="C142" s="114">
        <v>0</v>
      </c>
    </row>
    <row r="144" spans="1:8" x14ac:dyDescent="0.2">
      <c r="B144" s="40" t="s">
        <v>237</v>
      </c>
    </row>
    <row r="147" spans="2:4" x14ac:dyDescent="0.2">
      <c r="B147" s="13"/>
    </row>
    <row r="148" spans="2:4" x14ac:dyDescent="0.2">
      <c r="B148" s="109"/>
      <c r="D148" s="108"/>
    </row>
    <row r="149" spans="2:4" x14ac:dyDescent="0.2">
      <c r="B149" s="109"/>
      <c r="D149" s="139"/>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pageSetup scale="47"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E218"/>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40" customWidth="1"/>
    <col min="2" max="2" width="72.85546875" style="40" bestFit="1" customWidth="1"/>
    <col min="3" max="3" width="15.7109375" style="40" customWidth="1"/>
    <col min="4" max="5" width="19.7109375" style="40" customWidth="1"/>
    <col min="6" max="16384" width="9.140625" style="40"/>
  </cols>
  <sheetData>
    <row r="1" spans="1:5" s="128" customFormat="1" ht="18.95" customHeight="1" x14ac:dyDescent="0.25">
      <c r="A1" s="377" t="s">
        <v>618</v>
      </c>
      <c r="B1" s="377"/>
      <c r="C1" s="377"/>
      <c r="D1" s="36" t="s">
        <v>95</v>
      </c>
      <c r="E1" s="37">
        <v>2022</v>
      </c>
    </row>
    <row r="2" spans="1:5" s="127" customFormat="1" ht="18.95" customHeight="1" x14ac:dyDescent="0.25">
      <c r="A2" s="377" t="s">
        <v>435</v>
      </c>
      <c r="B2" s="377"/>
      <c r="C2" s="377"/>
      <c r="D2" s="36" t="s">
        <v>97</v>
      </c>
      <c r="E2" s="37" t="s">
        <v>599</v>
      </c>
    </row>
    <row r="3" spans="1:5" s="127" customFormat="1" ht="18.95" customHeight="1" x14ac:dyDescent="0.25">
      <c r="A3" s="377" t="s">
        <v>1246</v>
      </c>
      <c r="B3" s="377"/>
      <c r="C3" s="377"/>
      <c r="D3" s="36" t="s">
        <v>98</v>
      </c>
      <c r="E3" s="37">
        <v>4</v>
      </c>
    </row>
    <row r="4" spans="1:5" x14ac:dyDescent="0.2">
      <c r="A4" s="38" t="s">
        <v>99</v>
      </c>
      <c r="B4" s="39"/>
      <c r="C4" s="39"/>
      <c r="D4" s="39"/>
      <c r="E4" s="39"/>
    </row>
    <row r="6" spans="1:5" x14ac:dyDescent="0.2">
      <c r="A6" s="52" t="s">
        <v>434</v>
      </c>
      <c r="B6" s="52"/>
      <c r="C6" s="52"/>
      <c r="D6" s="52"/>
      <c r="E6" s="52"/>
    </row>
    <row r="7" spans="1:5" x14ac:dyDescent="0.2">
      <c r="A7" s="51" t="s">
        <v>101</v>
      </c>
      <c r="B7" s="51" t="s">
        <v>102</v>
      </c>
      <c r="C7" s="51" t="s">
        <v>103</v>
      </c>
      <c r="D7" s="51" t="s">
        <v>386</v>
      </c>
      <c r="E7" s="51"/>
    </row>
    <row r="8" spans="1:5" x14ac:dyDescent="0.2">
      <c r="A8" s="54">
        <v>4100</v>
      </c>
      <c r="B8" s="47" t="s">
        <v>433</v>
      </c>
      <c r="C8" s="148">
        <v>0</v>
      </c>
      <c r="D8" s="47"/>
      <c r="E8" s="53"/>
    </row>
    <row r="9" spans="1:5" x14ac:dyDescent="0.2">
      <c r="A9" s="54">
        <v>4110</v>
      </c>
      <c r="B9" s="47" t="s">
        <v>432</v>
      </c>
      <c r="C9" s="148">
        <v>0</v>
      </c>
      <c r="D9" s="47"/>
      <c r="E9" s="53"/>
    </row>
    <row r="10" spans="1:5" x14ac:dyDescent="0.2">
      <c r="A10" s="54">
        <v>4111</v>
      </c>
      <c r="B10" s="47" t="s">
        <v>431</v>
      </c>
      <c r="C10" s="148">
        <v>0</v>
      </c>
      <c r="D10" s="47"/>
      <c r="E10" s="53"/>
    </row>
    <row r="11" spans="1:5" x14ac:dyDescent="0.2">
      <c r="A11" s="54">
        <v>4112</v>
      </c>
      <c r="B11" s="47" t="s">
        <v>430</v>
      </c>
      <c r="C11" s="148">
        <v>0</v>
      </c>
      <c r="D11" s="47"/>
      <c r="E11" s="53"/>
    </row>
    <row r="12" spans="1:5" x14ac:dyDescent="0.2">
      <c r="A12" s="54">
        <v>4113</v>
      </c>
      <c r="B12" s="47" t="s">
        <v>429</v>
      </c>
      <c r="C12" s="148">
        <v>0</v>
      </c>
      <c r="D12" s="47"/>
      <c r="E12" s="53"/>
    </row>
    <row r="13" spans="1:5" x14ac:dyDescent="0.2">
      <c r="A13" s="54">
        <v>4114</v>
      </c>
      <c r="B13" s="47" t="s">
        <v>428</v>
      </c>
      <c r="C13" s="148">
        <v>0</v>
      </c>
      <c r="D13" s="47"/>
      <c r="E13" s="53"/>
    </row>
    <row r="14" spans="1:5" x14ac:dyDescent="0.2">
      <c r="A14" s="54">
        <v>4115</v>
      </c>
      <c r="B14" s="47" t="s">
        <v>427</v>
      </c>
      <c r="C14" s="148">
        <v>0</v>
      </c>
      <c r="D14" s="47"/>
      <c r="E14" s="53"/>
    </row>
    <row r="15" spans="1:5" x14ac:dyDescent="0.2">
      <c r="A15" s="54">
        <v>4116</v>
      </c>
      <c r="B15" s="47" t="s">
        <v>426</v>
      </c>
      <c r="C15" s="148">
        <v>0</v>
      </c>
      <c r="D15" s="47"/>
      <c r="E15" s="53"/>
    </row>
    <row r="16" spans="1:5" x14ac:dyDescent="0.2">
      <c r="A16" s="54">
        <v>4117</v>
      </c>
      <c r="B16" s="47" t="s">
        <v>425</v>
      </c>
      <c r="C16" s="148">
        <v>0</v>
      </c>
      <c r="D16" s="47"/>
      <c r="E16" s="53"/>
    </row>
    <row r="17" spans="1:5" ht="22.5" x14ac:dyDescent="0.2">
      <c r="A17" s="54">
        <v>4118</v>
      </c>
      <c r="B17" s="55" t="s">
        <v>424</v>
      </c>
      <c r="C17" s="148">
        <v>0</v>
      </c>
      <c r="D17" s="47"/>
      <c r="E17" s="53"/>
    </row>
    <row r="18" spans="1:5" x14ac:dyDescent="0.2">
      <c r="A18" s="54">
        <v>4119</v>
      </c>
      <c r="B18" s="47" t="s">
        <v>423</v>
      </c>
      <c r="C18" s="148">
        <v>0</v>
      </c>
      <c r="D18" s="47"/>
      <c r="E18" s="53"/>
    </row>
    <row r="19" spans="1:5" x14ac:dyDescent="0.2">
      <c r="A19" s="54">
        <v>4120</v>
      </c>
      <c r="B19" s="47" t="s">
        <v>422</v>
      </c>
      <c r="C19" s="148">
        <v>0</v>
      </c>
      <c r="D19" s="47"/>
      <c r="E19" s="53"/>
    </row>
    <row r="20" spans="1:5" x14ac:dyDescent="0.2">
      <c r="A20" s="54">
        <v>4121</v>
      </c>
      <c r="B20" s="47" t="s">
        <v>421</v>
      </c>
      <c r="C20" s="148">
        <v>0</v>
      </c>
      <c r="D20" s="47"/>
      <c r="E20" s="53"/>
    </row>
    <row r="21" spans="1:5" x14ac:dyDescent="0.2">
      <c r="A21" s="54">
        <v>4122</v>
      </c>
      <c r="B21" s="47" t="s">
        <v>420</v>
      </c>
      <c r="C21" s="148">
        <v>0</v>
      </c>
      <c r="D21" s="47"/>
      <c r="E21" s="53"/>
    </row>
    <row r="22" spans="1:5" x14ac:dyDescent="0.2">
      <c r="A22" s="54">
        <v>4123</v>
      </c>
      <c r="B22" s="47" t="s">
        <v>419</v>
      </c>
      <c r="C22" s="148">
        <v>0</v>
      </c>
      <c r="D22" s="47"/>
      <c r="E22" s="53"/>
    </row>
    <row r="23" spans="1:5" x14ac:dyDescent="0.2">
      <c r="A23" s="54">
        <v>4124</v>
      </c>
      <c r="B23" s="47" t="s">
        <v>418</v>
      </c>
      <c r="C23" s="148">
        <v>0</v>
      </c>
      <c r="D23" s="47"/>
      <c r="E23" s="53"/>
    </row>
    <row r="24" spans="1:5" x14ac:dyDescent="0.2">
      <c r="A24" s="54">
        <v>4129</v>
      </c>
      <c r="B24" s="47" t="s">
        <v>417</v>
      </c>
      <c r="C24" s="148">
        <v>0</v>
      </c>
      <c r="D24" s="47"/>
      <c r="E24" s="53"/>
    </row>
    <row r="25" spans="1:5" x14ac:dyDescent="0.2">
      <c r="A25" s="54">
        <v>4130</v>
      </c>
      <c r="B25" s="47" t="s">
        <v>416</v>
      </c>
      <c r="C25" s="148">
        <v>0</v>
      </c>
      <c r="D25" s="47"/>
      <c r="E25" s="53"/>
    </row>
    <row r="26" spans="1:5" x14ac:dyDescent="0.2">
      <c r="A26" s="54">
        <v>4131</v>
      </c>
      <c r="B26" s="47" t="s">
        <v>415</v>
      </c>
      <c r="C26" s="148">
        <v>0</v>
      </c>
      <c r="D26" s="47"/>
      <c r="E26" s="53"/>
    </row>
    <row r="27" spans="1:5" ht="22.5" x14ac:dyDescent="0.2">
      <c r="A27" s="54">
        <v>4132</v>
      </c>
      <c r="B27" s="55" t="s">
        <v>414</v>
      </c>
      <c r="C27" s="148">
        <v>0</v>
      </c>
      <c r="D27" s="47"/>
      <c r="E27" s="53"/>
    </row>
    <row r="28" spans="1:5" x14ac:dyDescent="0.2">
      <c r="A28" s="54">
        <v>4140</v>
      </c>
      <c r="B28" s="47" t="s">
        <v>413</v>
      </c>
      <c r="C28" s="148">
        <v>0</v>
      </c>
      <c r="D28" s="47"/>
      <c r="E28" s="53"/>
    </row>
    <row r="29" spans="1:5" x14ac:dyDescent="0.2">
      <c r="A29" s="54">
        <v>4141</v>
      </c>
      <c r="B29" s="47" t="s">
        <v>412</v>
      </c>
      <c r="C29" s="148">
        <v>0</v>
      </c>
      <c r="D29" s="47"/>
      <c r="E29" s="53"/>
    </row>
    <row r="30" spans="1:5" x14ac:dyDescent="0.2">
      <c r="A30" s="54">
        <v>4143</v>
      </c>
      <c r="B30" s="47" t="s">
        <v>411</v>
      </c>
      <c r="C30" s="148">
        <v>0</v>
      </c>
      <c r="D30" s="47"/>
      <c r="E30" s="53"/>
    </row>
    <row r="31" spans="1:5" x14ac:dyDescent="0.2">
      <c r="A31" s="54">
        <v>4144</v>
      </c>
      <c r="B31" s="47" t="s">
        <v>410</v>
      </c>
      <c r="C31" s="148">
        <v>0</v>
      </c>
      <c r="D31" s="47"/>
      <c r="E31" s="53"/>
    </row>
    <row r="32" spans="1:5" ht="22.5" x14ac:dyDescent="0.2">
      <c r="A32" s="54">
        <v>4145</v>
      </c>
      <c r="B32" s="55" t="s">
        <v>409</v>
      </c>
      <c r="C32" s="148">
        <v>0</v>
      </c>
      <c r="D32" s="47"/>
      <c r="E32" s="53"/>
    </row>
    <row r="33" spans="1:5" x14ac:dyDescent="0.2">
      <c r="A33" s="54">
        <v>4149</v>
      </c>
      <c r="B33" s="47" t="s">
        <v>408</v>
      </c>
      <c r="C33" s="148">
        <v>0</v>
      </c>
      <c r="D33" s="47"/>
      <c r="E33" s="53"/>
    </row>
    <row r="34" spans="1:5" x14ac:dyDescent="0.2">
      <c r="A34" s="54">
        <v>4150</v>
      </c>
      <c r="B34" s="47" t="s">
        <v>407</v>
      </c>
      <c r="C34" s="148">
        <v>0</v>
      </c>
      <c r="D34" s="47"/>
      <c r="E34" s="53"/>
    </row>
    <row r="35" spans="1:5" x14ac:dyDescent="0.2">
      <c r="A35" s="54">
        <v>4151</v>
      </c>
      <c r="B35" s="47" t="s">
        <v>407</v>
      </c>
      <c r="C35" s="148">
        <v>0</v>
      </c>
      <c r="D35" s="47"/>
      <c r="E35" s="53"/>
    </row>
    <row r="36" spans="1:5" ht="22.5" x14ac:dyDescent="0.2">
      <c r="A36" s="54">
        <v>4154</v>
      </c>
      <c r="B36" s="55" t="s">
        <v>406</v>
      </c>
      <c r="C36" s="148">
        <v>0</v>
      </c>
      <c r="D36" s="47"/>
      <c r="E36" s="53"/>
    </row>
    <row r="37" spans="1:5" x14ac:dyDescent="0.2">
      <c r="A37" s="54">
        <v>4160</v>
      </c>
      <c r="B37" s="47" t="s">
        <v>405</v>
      </c>
      <c r="C37" s="148">
        <v>0</v>
      </c>
      <c r="D37" s="47"/>
      <c r="E37" s="53"/>
    </row>
    <row r="38" spans="1:5" x14ac:dyDescent="0.2">
      <c r="A38" s="54">
        <v>4161</v>
      </c>
      <c r="B38" s="47" t="s">
        <v>404</v>
      </c>
      <c r="C38" s="148">
        <v>0</v>
      </c>
      <c r="D38" s="47"/>
      <c r="E38" s="53"/>
    </row>
    <row r="39" spans="1:5" x14ac:dyDescent="0.2">
      <c r="A39" s="54">
        <v>4162</v>
      </c>
      <c r="B39" s="47" t="s">
        <v>403</v>
      </c>
      <c r="C39" s="148">
        <v>0</v>
      </c>
      <c r="D39" s="47"/>
      <c r="E39" s="53"/>
    </row>
    <row r="40" spans="1:5" x14ac:dyDescent="0.2">
      <c r="A40" s="54">
        <v>4163</v>
      </c>
      <c r="B40" s="47" t="s">
        <v>402</v>
      </c>
      <c r="C40" s="148">
        <v>0</v>
      </c>
      <c r="D40" s="47"/>
      <c r="E40" s="53"/>
    </row>
    <row r="41" spans="1:5" x14ac:dyDescent="0.2">
      <c r="A41" s="54">
        <v>4164</v>
      </c>
      <c r="B41" s="47" t="s">
        <v>401</v>
      </c>
      <c r="C41" s="148">
        <v>0</v>
      </c>
      <c r="D41" s="47"/>
      <c r="E41" s="53"/>
    </row>
    <row r="42" spans="1:5" x14ac:dyDescent="0.2">
      <c r="A42" s="54">
        <v>4165</v>
      </c>
      <c r="B42" s="47" t="s">
        <v>400</v>
      </c>
      <c r="C42" s="148">
        <v>0</v>
      </c>
      <c r="D42" s="47"/>
      <c r="E42" s="53"/>
    </row>
    <row r="43" spans="1:5" ht="22.5" x14ac:dyDescent="0.2">
      <c r="A43" s="54">
        <v>4166</v>
      </c>
      <c r="B43" s="55" t="s">
        <v>399</v>
      </c>
      <c r="C43" s="148">
        <v>0</v>
      </c>
      <c r="D43" s="47"/>
      <c r="E43" s="53"/>
    </row>
    <row r="44" spans="1:5" x14ac:dyDescent="0.2">
      <c r="A44" s="54">
        <v>4168</v>
      </c>
      <c r="B44" s="47" t="s">
        <v>398</v>
      </c>
      <c r="C44" s="148">
        <v>0</v>
      </c>
      <c r="D44" s="47"/>
      <c r="E44" s="53"/>
    </row>
    <row r="45" spans="1:5" x14ac:dyDescent="0.2">
      <c r="A45" s="54">
        <v>4169</v>
      </c>
      <c r="B45" s="47" t="s">
        <v>397</v>
      </c>
      <c r="C45" s="148">
        <v>0</v>
      </c>
      <c r="D45" s="47"/>
      <c r="E45" s="53"/>
    </row>
    <row r="46" spans="1:5" x14ac:dyDescent="0.2">
      <c r="A46" s="54">
        <v>4170</v>
      </c>
      <c r="B46" s="47" t="s">
        <v>396</v>
      </c>
      <c r="C46" s="148">
        <v>0</v>
      </c>
      <c r="D46" s="47"/>
      <c r="E46" s="53"/>
    </row>
    <row r="47" spans="1:5" x14ac:dyDescent="0.2">
      <c r="A47" s="54">
        <v>4171</v>
      </c>
      <c r="B47" s="47" t="s">
        <v>395</v>
      </c>
      <c r="C47" s="148">
        <v>0</v>
      </c>
      <c r="D47" s="47"/>
      <c r="E47" s="53"/>
    </row>
    <row r="48" spans="1:5" x14ac:dyDescent="0.2">
      <c r="A48" s="54">
        <v>4172</v>
      </c>
      <c r="B48" s="47" t="s">
        <v>394</v>
      </c>
      <c r="C48" s="148">
        <v>0</v>
      </c>
      <c r="D48" s="47"/>
      <c r="E48" s="53"/>
    </row>
    <row r="49" spans="1:5" ht="22.5" x14ac:dyDescent="0.2">
      <c r="A49" s="54">
        <v>4173</v>
      </c>
      <c r="B49" s="55" t="s">
        <v>393</v>
      </c>
      <c r="C49" s="148">
        <v>0</v>
      </c>
      <c r="D49" s="47"/>
      <c r="E49" s="53"/>
    </row>
    <row r="50" spans="1:5" ht="22.5" x14ac:dyDescent="0.2">
      <c r="A50" s="54">
        <v>4174</v>
      </c>
      <c r="B50" s="55" t="s">
        <v>392</v>
      </c>
      <c r="C50" s="148">
        <v>0</v>
      </c>
      <c r="D50" s="47"/>
      <c r="E50" s="53"/>
    </row>
    <row r="51" spans="1:5" ht="22.5" x14ac:dyDescent="0.2">
      <c r="A51" s="54">
        <v>4175</v>
      </c>
      <c r="B51" s="55" t="s">
        <v>391</v>
      </c>
      <c r="C51" s="148">
        <v>0</v>
      </c>
      <c r="D51" s="47"/>
      <c r="E51" s="53"/>
    </row>
    <row r="52" spans="1:5" ht="22.5" x14ac:dyDescent="0.2">
      <c r="A52" s="54">
        <v>4176</v>
      </c>
      <c r="B52" s="55" t="s">
        <v>390</v>
      </c>
      <c r="C52" s="148">
        <v>0</v>
      </c>
      <c r="D52" s="47"/>
      <c r="E52" s="53"/>
    </row>
    <row r="53" spans="1:5" ht="22.5" x14ac:dyDescent="0.2">
      <c r="A53" s="54">
        <v>4177</v>
      </c>
      <c r="B53" s="55" t="s">
        <v>389</v>
      </c>
      <c r="C53" s="148">
        <v>0</v>
      </c>
      <c r="D53" s="47"/>
      <c r="E53" s="53"/>
    </row>
    <row r="54" spans="1:5" ht="22.5" x14ac:dyDescent="0.2">
      <c r="A54" s="54">
        <v>4178</v>
      </c>
      <c r="B54" s="55" t="s">
        <v>388</v>
      </c>
      <c r="C54" s="148">
        <v>0</v>
      </c>
      <c r="D54" s="47"/>
      <c r="E54" s="53"/>
    </row>
    <row r="55" spans="1:5" x14ac:dyDescent="0.2">
      <c r="A55" s="54"/>
      <c r="B55" s="55"/>
      <c r="C55" s="49"/>
      <c r="D55" s="47"/>
      <c r="E55" s="53"/>
    </row>
    <row r="56" spans="1:5" x14ac:dyDescent="0.2">
      <c r="A56" s="52" t="s">
        <v>387</v>
      </c>
      <c r="B56" s="52"/>
      <c r="C56" s="52"/>
      <c r="D56" s="52"/>
      <c r="E56" s="52"/>
    </row>
    <row r="57" spans="1:5" x14ac:dyDescent="0.2">
      <c r="A57" s="51" t="s">
        <v>101</v>
      </c>
      <c r="B57" s="51" t="s">
        <v>102</v>
      </c>
      <c r="C57" s="51" t="s">
        <v>103</v>
      </c>
      <c r="D57" s="51" t="s">
        <v>386</v>
      </c>
      <c r="E57" s="51"/>
    </row>
    <row r="58" spans="1:5" ht="33.75" x14ac:dyDescent="0.2">
      <c r="A58" s="54">
        <v>4200</v>
      </c>
      <c r="B58" s="55" t="s">
        <v>385</v>
      </c>
      <c r="C58" s="300">
        <f>+C59+C65</f>
        <v>26615769.050000001</v>
      </c>
      <c r="D58" s="47"/>
      <c r="E58" s="53"/>
    </row>
    <row r="59" spans="1:5" ht="22.5" x14ac:dyDescent="0.2">
      <c r="A59" s="54">
        <v>4210</v>
      </c>
      <c r="B59" s="55" t="s">
        <v>384</v>
      </c>
      <c r="C59" s="300">
        <f>+SUM(C60:C64)</f>
        <v>0</v>
      </c>
      <c r="D59" s="47"/>
      <c r="E59" s="53"/>
    </row>
    <row r="60" spans="1:5" x14ac:dyDescent="0.2">
      <c r="A60" s="54">
        <v>4211</v>
      </c>
      <c r="B60" s="47" t="s">
        <v>294</v>
      </c>
      <c r="C60" s="301">
        <v>0</v>
      </c>
      <c r="D60" s="47"/>
      <c r="E60" s="53"/>
    </row>
    <row r="61" spans="1:5" x14ac:dyDescent="0.2">
      <c r="A61" s="54">
        <v>4212</v>
      </c>
      <c r="B61" s="47" t="s">
        <v>291</v>
      </c>
      <c r="C61" s="301">
        <v>0</v>
      </c>
      <c r="D61" s="47"/>
      <c r="E61" s="53"/>
    </row>
    <row r="62" spans="1:5" x14ac:dyDescent="0.2">
      <c r="A62" s="54">
        <v>4213</v>
      </c>
      <c r="B62" s="47" t="s">
        <v>288</v>
      </c>
      <c r="C62" s="301">
        <v>0</v>
      </c>
      <c r="D62" s="47"/>
      <c r="E62" s="53"/>
    </row>
    <row r="63" spans="1:5" x14ac:dyDescent="0.2">
      <c r="A63" s="54">
        <v>4214</v>
      </c>
      <c r="B63" s="47" t="s">
        <v>383</v>
      </c>
      <c r="C63" s="301">
        <v>0</v>
      </c>
      <c r="D63" s="47"/>
      <c r="E63" s="53"/>
    </row>
    <row r="64" spans="1:5" x14ac:dyDescent="0.2">
      <c r="A64" s="54">
        <v>4215</v>
      </c>
      <c r="B64" s="47" t="s">
        <v>382</v>
      </c>
      <c r="C64" s="301">
        <v>0</v>
      </c>
      <c r="D64" s="47"/>
      <c r="E64" s="53"/>
    </row>
    <row r="65" spans="1:5" x14ac:dyDescent="0.2">
      <c r="A65" s="54">
        <v>4220</v>
      </c>
      <c r="B65" s="47" t="s">
        <v>381</v>
      </c>
      <c r="C65" s="300">
        <f>+SUM(C66:C69)</f>
        <v>26615769.050000001</v>
      </c>
      <c r="D65" s="47"/>
      <c r="E65" s="53"/>
    </row>
    <row r="66" spans="1:5" x14ac:dyDescent="0.2">
      <c r="A66" s="54">
        <v>4221</v>
      </c>
      <c r="B66" s="47" t="s">
        <v>380</v>
      </c>
      <c r="C66" s="302">
        <v>26615769.050000001</v>
      </c>
      <c r="D66" s="47"/>
      <c r="E66" s="53"/>
    </row>
    <row r="67" spans="1:5" x14ac:dyDescent="0.2">
      <c r="A67" s="54">
        <v>4223</v>
      </c>
      <c r="B67" s="47" t="s">
        <v>321</v>
      </c>
      <c r="C67" s="301">
        <v>0</v>
      </c>
      <c r="D67" s="47"/>
      <c r="E67" s="53"/>
    </row>
    <row r="68" spans="1:5" x14ac:dyDescent="0.2">
      <c r="A68" s="54">
        <v>4225</v>
      </c>
      <c r="B68" s="47" t="s">
        <v>313</v>
      </c>
      <c r="C68" s="301">
        <v>0</v>
      </c>
      <c r="D68" s="47"/>
      <c r="E68" s="53"/>
    </row>
    <row r="69" spans="1:5" x14ac:dyDescent="0.2">
      <c r="A69" s="54">
        <v>4227</v>
      </c>
      <c r="B69" s="47" t="s">
        <v>379</v>
      </c>
      <c r="C69" s="301">
        <v>0</v>
      </c>
      <c r="D69" s="47"/>
      <c r="E69" s="53"/>
    </row>
    <row r="70" spans="1:5" x14ac:dyDescent="0.2">
      <c r="A70" s="53"/>
      <c r="B70" s="53"/>
      <c r="C70" s="53"/>
      <c r="D70" s="53"/>
      <c r="E70" s="53"/>
    </row>
    <row r="71" spans="1:5" x14ac:dyDescent="0.2">
      <c r="A71" s="52" t="s">
        <v>378</v>
      </c>
      <c r="B71" s="52"/>
      <c r="C71" s="52"/>
      <c r="D71" s="52"/>
      <c r="E71" s="52"/>
    </row>
    <row r="72" spans="1:5" x14ac:dyDescent="0.2">
      <c r="A72" s="51" t="s">
        <v>101</v>
      </c>
      <c r="B72" s="51" t="s">
        <v>102</v>
      </c>
      <c r="C72" s="51" t="s">
        <v>103</v>
      </c>
      <c r="D72" s="51" t="s">
        <v>215</v>
      </c>
      <c r="E72" s="51" t="s">
        <v>118</v>
      </c>
    </row>
    <row r="73" spans="1:5" x14ac:dyDescent="0.2">
      <c r="A73" s="50">
        <v>4300</v>
      </c>
      <c r="B73" s="47" t="s">
        <v>377</v>
      </c>
      <c r="C73" s="148">
        <f>+C74+C77+C83+C85+C87</f>
        <v>0</v>
      </c>
      <c r="D73" s="47"/>
      <c r="E73" s="47"/>
    </row>
    <row r="74" spans="1:5" x14ac:dyDescent="0.2">
      <c r="A74" s="50">
        <v>4310</v>
      </c>
      <c r="B74" s="47" t="s">
        <v>376</v>
      </c>
      <c r="C74" s="148">
        <f>+SUM(C75:C76)</f>
        <v>0</v>
      </c>
      <c r="D74" s="47"/>
      <c r="E74" s="47"/>
    </row>
    <row r="75" spans="1:5" x14ac:dyDescent="0.2">
      <c r="A75" s="50">
        <v>4311</v>
      </c>
      <c r="B75" s="47" t="s">
        <v>375</v>
      </c>
      <c r="C75" s="148">
        <v>0</v>
      </c>
      <c r="D75" s="47"/>
      <c r="E75" s="47"/>
    </row>
    <row r="76" spans="1:5" x14ac:dyDescent="0.2">
      <c r="A76" s="50">
        <v>4319</v>
      </c>
      <c r="B76" s="47" t="s">
        <v>374</v>
      </c>
      <c r="C76" s="148">
        <v>0</v>
      </c>
      <c r="D76" s="47"/>
      <c r="E76" s="47"/>
    </row>
    <row r="77" spans="1:5" x14ac:dyDescent="0.2">
      <c r="A77" s="50">
        <v>4320</v>
      </c>
      <c r="B77" s="47" t="s">
        <v>373</v>
      </c>
      <c r="C77" s="148">
        <f>+SUM(C78:C82)</f>
        <v>0</v>
      </c>
      <c r="D77" s="47"/>
      <c r="E77" s="47"/>
    </row>
    <row r="78" spans="1:5" x14ac:dyDescent="0.2">
      <c r="A78" s="50">
        <v>4321</v>
      </c>
      <c r="B78" s="47" t="s">
        <v>372</v>
      </c>
      <c r="C78" s="148">
        <v>0</v>
      </c>
      <c r="D78" s="47"/>
      <c r="E78" s="47"/>
    </row>
    <row r="79" spans="1:5" x14ac:dyDescent="0.2">
      <c r="A79" s="50">
        <v>4322</v>
      </c>
      <c r="B79" s="47" t="s">
        <v>371</v>
      </c>
      <c r="C79" s="148">
        <v>0</v>
      </c>
      <c r="D79" s="47"/>
      <c r="E79" s="47"/>
    </row>
    <row r="80" spans="1:5" x14ac:dyDescent="0.2">
      <c r="A80" s="50">
        <v>4323</v>
      </c>
      <c r="B80" s="47" t="s">
        <v>370</v>
      </c>
      <c r="C80" s="148">
        <v>0</v>
      </c>
      <c r="D80" s="47"/>
      <c r="E80" s="47"/>
    </row>
    <row r="81" spans="1:5" x14ac:dyDescent="0.2">
      <c r="A81" s="50">
        <v>4324</v>
      </c>
      <c r="B81" s="47" t="s">
        <v>369</v>
      </c>
      <c r="C81" s="148">
        <v>0</v>
      </c>
      <c r="D81" s="47"/>
      <c r="E81" s="47"/>
    </row>
    <row r="82" spans="1:5" x14ac:dyDescent="0.2">
      <c r="A82" s="50">
        <v>4325</v>
      </c>
      <c r="B82" s="47" t="s">
        <v>368</v>
      </c>
      <c r="C82" s="148">
        <v>0</v>
      </c>
      <c r="D82" s="47"/>
      <c r="E82" s="47"/>
    </row>
    <row r="83" spans="1:5" x14ac:dyDescent="0.2">
      <c r="A83" s="50">
        <v>4330</v>
      </c>
      <c r="B83" s="47" t="s">
        <v>367</v>
      </c>
      <c r="C83" s="148">
        <f>+C84</f>
        <v>0</v>
      </c>
      <c r="D83" s="47"/>
      <c r="E83" s="47"/>
    </row>
    <row r="84" spans="1:5" x14ac:dyDescent="0.2">
      <c r="A84" s="50">
        <v>4331</v>
      </c>
      <c r="B84" s="47" t="s">
        <v>367</v>
      </c>
      <c r="C84" s="148">
        <v>0</v>
      </c>
      <c r="D84" s="47"/>
      <c r="E84" s="47"/>
    </row>
    <row r="85" spans="1:5" x14ac:dyDescent="0.2">
      <c r="A85" s="50">
        <v>4340</v>
      </c>
      <c r="B85" s="47" t="s">
        <v>366</v>
      </c>
      <c r="C85" s="148">
        <f>+C86</f>
        <v>0</v>
      </c>
      <c r="D85" s="47"/>
      <c r="E85" s="47"/>
    </row>
    <row r="86" spans="1:5" x14ac:dyDescent="0.2">
      <c r="A86" s="50">
        <v>4341</v>
      </c>
      <c r="B86" s="47" t="s">
        <v>366</v>
      </c>
      <c r="C86" s="148">
        <v>0</v>
      </c>
      <c r="D86" s="47"/>
      <c r="E86" s="47"/>
    </row>
    <row r="87" spans="1:5" x14ac:dyDescent="0.2">
      <c r="A87" s="50">
        <v>4390</v>
      </c>
      <c r="B87" s="47" t="s">
        <v>360</v>
      </c>
      <c r="C87" s="148">
        <f>+SUM(C88:C94)</f>
        <v>0</v>
      </c>
      <c r="D87" s="47"/>
      <c r="E87" s="47"/>
    </row>
    <row r="88" spans="1:5" x14ac:dyDescent="0.2">
      <c r="A88" s="50">
        <v>4392</v>
      </c>
      <c r="B88" s="47" t="s">
        <v>365</v>
      </c>
      <c r="C88" s="148">
        <v>0</v>
      </c>
      <c r="D88" s="47"/>
      <c r="E88" s="47"/>
    </row>
    <row r="89" spans="1:5" x14ac:dyDescent="0.2">
      <c r="A89" s="50">
        <v>4393</v>
      </c>
      <c r="B89" s="47" t="s">
        <v>364</v>
      </c>
      <c r="C89" s="148">
        <v>0</v>
      </c>
      <c r="D89" s="47"/>
      <c r="E89" s="47"/>
    </row>
    <row r="90" spans="1:5" x14ac:dyDescent="0.2">
      <c r="A90" s="50">
        <v>4394</v>
      </c>
      <c r="B90" s="47" t="s">
        <v>363</v>
      </c>
      <c r="C90" s="148">
        <v>0</v>
      </c>
      <c r="D90" s="47"/>
      <c r="E90" s="47"/>
    </row>
    <row r="91" spans="1:5" x14ac:dyDescent="0.2">
      <c r="A91" s="50">
        <v>4395</v>
      </c>
      <c r="B91" s="47" t="s">
        <v>244</v>
      </c>
      <c r="C91" s="148">
        <v>0</v>
      </c>
      <c r="D91" s="47"/>
      <c r="E91" s="47"/>
    </row>
    <row r="92" spans="1:5" x14ac:dyDescent="0.2">
      <c r="A92" s="50">
        <v>4396</v>
      </c>
      <c r="B92" s="47" t="s">
        <v>362</v>
      </c>
      <c r="C92" s="148">
        <v>0</v>
      </c>
      <c r="D92" s="47"/>
      <c r="E92" s="47"/>
    </row>
    <row r="93" spans="1:5" x14ac:dyDescent="0.2">
      <c r="A93" s="50">
        <v>4397</v>
      </c>
      <c r="B93" s="47" t="s">
        <v>361</v>
      </c>
      <c r="C93" s="148">
        <v>0</v>
      </c>
      <c r="D93" s="47"/>
      <c r="E93" s="47"/>
    </row>
    <row r="94" spans="1:5" x14ac:dyDescent="0.2">
      <c r="A94" s="50">
        <v>4399</v>
      </c>
      <c r="B94" s="47" t="s">
        <v>360</v>
      </c>
      <c r="C94" s="148">
        <v>0</v>
      </c>
      <c r="D94" s="47"/>
      <c r="E94" s="47"/>
    </row>
    <row r="95" spans="1:5" x14ac:dyDescent="0.2">
      <c r="A95" s="53"/>
      <c r="B95" s="53"/>
      <c r="C95" s="53"/>
      <c r="D95" s="53"/>
      <c r="E95" s="53"/>
    </row>
    <row r="96" spans="1:5" x14ac:dyDescent="0.2">
      <c r="A96" s="52" t="s">
        <v>359</v>
      </c>
      <c r="B96" s="52"/>
      <c r="C96" s="52"/>
      <c r="D96" s="52"/>
      <c r="E96" s="52"/>
    </row>
    <row r="97" spans="1:5" x14ac:dyDescent="0.2">
      <c r="A97" s="51" t="s">
        <v>101</v>
      </c>
      <c r="B97" s="51" t="s">
        <v>102</v>
      </c>
      <c r="C97" s="51" t="s">
        <v>103</v>
      </c>
      <c r="D97" s="51" t="s">
        <v>358</v>
      </c>
      <c r="E97" s="51" t="s">
        <v>118</v>
      </c>
    </row>
    <row r="98" spans="1:5" x14ac:dyDescent="0.2">
      <c r="A98" s="50">
        <v>5000</v>
      </c>
      <c r="B98" s="47" t="s">
        <v>357</v>
      </c>
      <c r="C98" s="270">
        <f>+C99+C127+C160+C170+C185+C214</f>
        <v>19493942.960000001</v>
      </c>
      <c r="D98" s="48">
        <f t="shared" ref="D98:D124" si="0">IFERROR(C98/C98,"")</f>
        <v>1</v>
      </c>
      <c r="E98" s="47"/>
    </row>
    <row r="99" spans="1:5" x14ac:dyDescent="0.2">
      <c r="A99" s="50">
        <v>5100</v>
      </c>
      <c r="B99" s="47" t="s">
        <v>356</v>
      </c>
      <c r="C99" s="270">
        <f>+C100+C107+C117</f>
        <v>18135698.949999999</v>
      </c>
      <c r="D99" s="48">
        <f t="shared" si="0"/>
        <v>1</v>
      </c>
      <c r="E99" s="47"/>
    </row>
    <row r="100" spans="1:5" x14ac:dyDescent="0.2">
      <c r="A100" s="50">
        <v>5110</v>
      </c>
      <c r="B100" s="47" t="s">
        <v>355</v>
      </c>
      <c r="C100" s="270">
        <f>+SUM(C101:C106)</f>
        <v>14966658.26</v>
      </c>
      <c r="D100" s="48">
        <f t="shared" si="0"/>
        <v>1</v>
      </c>
      <c r="E100" s="47"/>
    </row>
    <row r="101" spans="1:5" x14ac:dyDescent="0.2">
      <c r="A101" s="50">
        <v>5111</v>
      </c>
      <c r="B101" s="47" t="s">
        <v>354</v>
      </c>
      <c r="C101" s="270">
        <v>6898290.4000000004</v>
      </c>
      <c r="D101" s="48">
        <f t="shared" si="0"/>
        <v>1</v>
      </c>
      <c r="E101" s="47"/>
    </row>
    <row r="102" spans="1:5" x14ac:dyDescent="0.2">
      <c r="A102" s="50">
        <v>5112</v>
      </c>
      <c r="B102" s="47" t="s">
        <v>353</v>
      </c>
      <c r="C102" s="270">
        <v>3023673.15</v>
      </c>
      <c r="D102" s="48">
        <f t="shared" si="0"/>
        <v>1</v>
      </c>
      <c r="E102" s="47"/>
    </row>
    <row r="103" spans="1:5" x14ac:dyDescent="0.2">
      <c r="A103" s="50">
        <v>5113</v>
      </c>
      <c r="B103" s="47" t="s">
        <v>352</v>
      </c>
      <c r="C103" s="270">
        <v>1652007.91</v>
      </c>
      <c r="D103" s="48">
        <f t="shared" si="0"/>
        <v>1</v>
      </c>
      <c r="E103" s="47"/>
    </row>
    <row r="104" spans="1:5" x14ac:dyDescent="0.2">
      <c r="A104" s="50">
        <v>5114</v>
      </c>
      <c r="B104" s="47" t="s">
        <v>351</v>
      </c>
      <c r="C104" s="270">
        <v>1673095.36</v>
      </c>
      <c r="D104" s="48">
        <f t="shared" si="0"/>
        <v>1</v>
      </c>
      <c r="E104" s="47"/>
    </row>
    <row r="105" spans="1:5" x14ac:dyDescent="0.2">
      <c r="A105" s="50">
        <v>5115</v>
      </c>
      <c r="B105" s="47" t="s">
        <v>350</v>
      </c>
      <c r="C105" s="270">
        <v>1719591.44</v>
      </c>
      <c r="D105" s="48">
        <f t="shared" si="0"/>
        <v>1</v>
      </c>
      <c r="E105" s="47"/>
    </row>
    <row r="106" spans="1:5" x14ac:dyDescent="0.2">
      <c r="A106" s="50">
        <v>5116</v>
      </c>
      <c r="B106" s="47" t="s">
        <v>349</v>
      </c>
      <c r="C106" s="270">
        <v>0</v>
      </c>
      <c r="D106" s="48" t="str">
        <f t="shared" si="0"/>
        <v/>
      </c>
      <c r="E106" s="47"/>
    </row>
    <row r="107" spans="1:5" x14ac:dyDescent="0.2">
      <c r="A107" s="50">
        <v>5120</v>
      </c>
      <c r="B107" s="47" t="s">
        <v>348</v>
      </c>
      <c r="C107" s="270">
        <f>+SUM(C108:C116)</f>
        <v>399671.63</v>
      </c>
      <c r="D107" s="48">
        <f t="shared" si="0"/>
        <v>1</v>
      </c>
      <c r="E107" s="47"/>
    </row>
    <row r="108" spans="1:5" x14ac:dyDescent="0.2">
      <c r="A108" s="50">
        <v>5121</v>
      </c>
      <c r="B108" s="47" t="s">
        <v>347</v>
      </c>
      <c r="C108" s="270">
        <v>243127.24</v>
      </c>
      <c r="D108" s="48">
        <f t="shared" si="0"/>
        <v>1</v>
      </c>
      <c r="E108" s="47"/>
    </row>
    <row r="109" spans="1:5" x14ac:dyDescent="0.2">
      <c r="A109" s="50">
        <v>5122</v>
      </c>
      <c r="B109" s="47" t="s">
        <v>346</v>
      </c>
      <c r="C109" s="270">
        <v>145</v>
      </c>
      <c r="D109" s="48">
        <f t="shared" si="0"/>
        <v>1</v>
      </c>
      <c r="E109" s="47"/>
    </row>
    <row r="110" spans="1:5" x14ac:dyDescent="0.2">
      <c r="A110" s="50">
        <v>5123</v>
      </c>
      <c r="B110" s="47" t="s">
        <v>345</v>
      </c>
      <c r="C110" s="270">
        <v>0</v>
      </c>
      <c r="D110" s="48" t="str">
        <f t="shared" si="0"/>
        <v/>
      </c>
      <c r="E110" s="47"/>
    </row>
    <row r="111" spans="1:5" x14ac:dyDescent="0.2">
      <c r="A111" s="50">
        <v>5124</v>
      </c>
      <c r="B111" s="47" t="s">
        <v>344</v>
      </c>
      <c r="C111" s="270">
        <v>1439.95</v>
      </c>
      <c r="D111" s="48">
        <f t="shared" si="0"/>
        <v>1</v>
      </c>
      <c r="E111" s="47"/>
    </row>
    <row r="112" spans="1:5" x14ac:dyDescent="0.2">
      <c r="A112" s="50">
        <v>5125</v>
      </c>
      <c r="B112" s="47" t="s">
        <v>343</v>
      </c>
      <c r="C112" s="270">
        <v>5800</v>
      </c>
      <c r="D112" s="48">
        <f t="shared" si="0"/>
        <v>1</v>
      </c>
      <c r="E112" s="47"/>
    </row>
    <row r="113" spans="1:5" x14ac:dyDescent="0.2">
      <c r="A113" s="50">
        <v>5126</v>
      </c>
      <c r="B113" s="47" t="s">
        <v>342</v>
      </c>
      <c r="C113" s="270">
        <v>84718.21</v>
      </c>
      <c r="D113" s="48">
        <f t="shared" si="0"/>
        <v>1</v>
      </c>
      <c r="E113" s="47"/>
    </row>
    <row r="114" spans="1:5" x14ac:dyDescent="0.2">
      <c r="A114" s="50">
        <v>5127</v>
      </c>
      <c r="B114" s="47" t="s">
        <v>341</v>
      </c>
      <c r="C114" s="270">
        <v>19909.5</v>
      </c>
      <c r="D114" s="48">
        <f t="shared" si="0"/>
        <v>1</v>
      </c>
      <c r="E114" s="47"/>
    </row>
    <row r="115" spans="1:5" x14ac:dyDescent="0.2">
      <c r="A115" s="50">
        <v>5128</v>
      </c>
      <c r="B115" s="47" t="s">
        <v>340</v>
      </c>
      <c r="C115" s="270">
        <v>0</v>
      </c>
      <c r="D115" s="48" t="str">
        <f t="shared" si="0"/>
        <v/>
      </c>
      <c r="E115" s="47"/>
    </row>
    <row r="116" spans="1:5" x14ac:dyDescent="0.2">
      <c r="A116" s="50">
        <v>5129</v>
      </c>
      <c r="B116" s="47" t="s">
        <v>339</v>
      </c>
      <c r="C116" s="270">
        <v>44531.73</v>
      </c>
      <c r="D116" s="48">
        <f t="shared" si="0"/>
        <v>1</v>
      </c>
      <c r="E116" s="47"/>
    </row>
    <row r="117" spans="1:5" x14ac:dyDescent="0.2">
      <c r="A117" s="50">
        <v>5130</v>
      </c>
      <c r="B117" s="47" t="s">
        <v>338</v>
      </c>
      <c r="C117" s="270">
        <f>+SUM(C118:C126)</f>
        <v>2769369.06</v>
      </c>
      <c r="D117" s="48">
        <f t="shared" si="0"/>
        <v>1</v>
      </c>
      <c r="E117" s="47"/>
    </row>
    <row r="118" spans="1:5" x14ac:dyDescent="0.2">
      <c r="A118" s="50">
        <v>5131</v>
      </c>
      <c r="B118" s="47" t="s">
        <v>337</v>
      </c>
      <c r="C118" s="270">
        <v>136449.85999999999</v>
      </c>
      <c r="D118" s="48">
        <f t="shared" si="0"/>
        <v>1</v>
      </c>
      <c r="E118" s="47"/>
    </row>
    <row r="119" spans="1:5" x14ac:dyDescent="0.2">
      <c r="A119" s="50">
        <v>5132</v>
      </c>
      <c r="B119" s="47" t="s">
        <v>336</v>
      </c>
      <c r="C119" s="270">
        <v>6223.75</v>
      </c>
      <c r="D119" s="48">
        <f t="shared" si="0"/>
        <v>1</v>
      </c>
      <c r="E119" s="47"/>
    </row>
    <row r="120" spans="1:5" x14ac:dyDescent="0.2">
      <c r="A120" s="50">
        <v>5133</v>
      </c>
      <c r="B120" s="47" t="s">
        <v>335</v>
      </c>
      <c r="C120" s="270">
        <v>1553265.26</v>
      </c>
      <c r="D120" s="48">
        <f t="shared" si="0"/>
        <v>1</v>
      </c>
      <c r="E120" s="47"/>
    </row>
    <row r="121" spans="1:5" x14ac:dyDescent="0.2">
      <c r="A121" s="50">
        <v>5134</v>
      </c>
      <c r="B121" s="47" t="s">
        <v>334</v>
      </c>
      <c r="C121" s="270">
        <v>29101.22</v>
      </c>
      <c r="D121" s="48">
        <f t="shared" si="0"/>
        <v>1</v>
      </c>
      <c r="E121" s="47"/>
    </row>
    <row r="122" spans="1:5" x14ac:dyDescent="0.2">
      <c r="A122" s="50">
        <v>5135</v>
      </c>
      <c r="B122" s="47" t="s">
        <v>333</v>
      </c>
      <c r="C122" s="270">
        <v>414642.94</v>
      </c>
      <c r="D122" s="48">
        <f t="shared" si="0"/>
        <v>1</v>
      </c>
      <c r="E122" s="47"/>
    </row>
    <row r="123" spans="1:5" x14ac:dyDescent="0.2">
      <c r="A123" s="50">
        <v>5136</v>
      </c>
      <c r="B123" s="47" t="s">
        <v>332</v>
      </c>
      <c r="C123" s="270">
        <v>101824.92</v>
      </c>
      <c r="D123" s="48">
        <f t="shared" si="0"/>
        <v>1</v>
      </c>
      <c r="E123" s="47"/>
    </row>
    <row r="124" spans="1:5" x14ac:dyDescent="0.2">
      <c r="A124" s="50">
        <v>5137</v>
      </c>
      <c r="B124" s="47" t="s">
        <v>331</v>
      </c>
      <c r="C124" s="270">
        <v>13819.27</v>
      </c>
      <c r="D124" s="48">
        <f t="shared" si="0"/>
        <v>1</v>
      </c>
      <c r="E124" s="47"/>
    </row>
    <row r="125" spans="1:5" x14ac:dyDescent="0.2">
      <c r="A125" s="50">
        <v>5138</v>
      </c>
      <c r="B125" s="47" t="s">
        <v>330</v>
      </c>
      <c r="C125" s="270">
        <v>206209.96</v>
      </c>
      <c r="D125" s="48" t="str">
        <f>IFERROR(#REF!/#REF!,"")</f>
        <v/>
      </c>
      <c r="E125" s="47"/>
    </row>
    <row r="126" spans="1:5" x14ac:dyDescent="0.2">
      <c r="A126" s="50">
        <v>5139</v>
      </c>
      <c r="B126" s="47" t="s">
        <v>329</v>
      </c>
      <c r="C126" s="270">
        <v>307831.88</v>
      </c>
      <c r="D126" s="48">
        <f t="shared" ref="D126:D157" si="1">IFERROR(C126/C126,"")</f>
        <v>1</v>
      </c>
      <c r="E126" s="47"/>
    </row>
    <row r="127" spans="1:5" x14ac:dyDescent="0.2">
      <c r="A127" s="50">
        <v>5200</v>
      </c>
      <c r="B127" s="47" t="s">
        <v>328</v>
      </c>
      <c r="C127" s="270">
        <f>+C128+C131+C134+C137</f>
        <v>460867</v>
      </c>
      <c r="D127" s="48">
        <f t="shared" si="1"/>
        <v>1</v>
      </c>
      <c r="E127" s="47"/>
    </row>
    <row r="128" spans="1:5" x14ac:dyDescent="0.2">
      <c r="A128" s="50">
        <v>5210</v>
      </c>
      <c r="B128" s="47" t="s">
        <v>327</v>
      </c>
      <c r="C128" s="270">
        <v>0</v>
      </c>
      <c r="D128" s="48" t="str">
        <f t="shared" si="1"/>
        <v/>
      </c>
      <c r="E128" s="47"/>
    </row>
    <row r="129" spans="1:5" x14ac:dyDescent="0.2">
      <c r="A129" s="50">
        <v>5211</v>
      </c>
      <c r="B129" s="47" t="s">
        <v>326</v>
      </c>
      <c r="C129" s="270">
        <v>0</v>
      </c>
      <c r="D129" s="48" t="str">
        <f t="shared" si="1"/>
        <v/>
      </c>
      <c r="E129" s="47"/>
    </row>
    <row r="130" spans="1:5" x14ac:dyDescent="0.2">
      <c r="A130" s="50">
        <v>5212</v>
      </c>
      <c r="B130" s="47" t="s">
        <v>325</v>
      </c>
      <c r="C130" s="270">
        <v>0</v>
      </c>
      <c r="D130" s="48" t="str">
        <f t="shared" si="1"/>
        <v/>
      </c>
      <c r="E130" s="47"/>
    </row>
    <row r="131" spans="1:5" x14ac:dyDescent="0.2">
      <c r="A131" s="50">
        <v>5220</v>
      </c>
      <c r="B131" s="47" t="s">
        <v>324</v>
      </c>
      <c r="C131" s="270">
        <v>0</v>
      </c>
      <c r="D131" s="48" t="str">
        <f t="shared" si="1"/>
        <v/>
      </c>
      <c r="E131" s="47"/>
    </row>
    <row r="132" spans="1:5" x14ac:dyDescent="0.2">
      <c r="A132" s="50">
        <v>5221</v>
      </c>
      <c r="B132" s="47" t="s">
        <v>323</v>
      </c>
      <c r="C132" s="270">
        <v>0</v>
      </c>
      <c r="D132" s="48" t="str">
        <f t="shared" si="1"/>
        <v/>
      </c>
      <c r="E132" s="47"/>
    </row>
    <row r="133" spans="1:5" x14ac:dyDescent="0.2">
      <c r="A133" s="50">
        <v>5222</v>
      </c>
      <c r="B133" s="47" t="s">
        <v>322</v>
      </c>
      <c r="C133" s="270">
        <v>0</v>
      </c>
      <c r="D133" s="48" t="str">
        <f t="shared" si="1"/>
        <v/>
      </c>
      <c r="E133" s="47"/>
    </row>
    <row r="134" spans="1:5" x14ac:dyDescent="0.2">
      <c r="A134" s="50">
        <v>5230</v>
      </c>
      <c r="B134" s="47" t="s">
        <v>321</v>
      </c>
      <c r="C134" s="270">
        <v>0</v>
      </c>
      <c r="D134" s="48" t="str">
        <f t="shared" si="1"/>
        <v/>
      </c>
      <c r="E134" s="47"/>
    </row>
    <row r="135" spans="1:5" x14ac:dyDescent="0.2">
      <c r="A135" s="50">
        <v>5231</v>
      </c>
      <c r="B135" s="47" t="s">
        <v>320</v>
      </c>
      <c r="C135" s="270">
        <v>0</v>
      </c>
      <c r="D135" s="48" t="str">
        <f t="shared" si="1"/>
        <v/>
      </c>
      <c r="E135" s="47"/>
    </row>
    <row r="136" spans="1:5" x14ac:dyDescent="0.2">
      <c r="A136" s="50">
        <v>5232</v>
      </c>
      <c r="B136" s="47" t="s">
        <v>319</v>
      </c>
      <c r="C136" s="270">
        <v>0</v>
      </c>
      <c r="D136" s="48" t="str">
        <f t="shared" si="1"/>
        <v/>
      </c>
      <c r="E136" s="47"/>
    </row>
    <row r="137" spans="1:5" x14ac:dyDescent="0.2">
      <c r="A137" s="50">
        <v>5240</v>
      </c>
      <c r="B137" s="47" t="s">
        <v>318</v>
      </c>
      <c r="C137" s="270">
        <f>+SUM(C138:C141)</f>
        <v>460867</v>
      </c>
      <c r="D137" s="48">
        <f t="shared" si="1"/>
        <v>1</v>
      </c>
      <c r="E137" s="47"/>
    </row>
    <row r="138" spans="1:5" x14ac:dyDescent="0.2">
      <c r="A138" s="50">
        <v>5241</v>
      </c>
      <c r="B138" s="47" t="s">
        <v>317</v>
      </c>
      <c r="C138" s="270">
        <v>460867</v>
      </c>
      <c r="D138" s="48">
        <f t="shared" si="1"/>
        <v>1</v>
      </c>
      <c r="E138" s="47"/>
    </row>
    <row r="139" spans="1:5" x14ac:dyDescent="0.2">
      <c r="A139" s="50">
        <v>5242</v>
      </c>
      <c r="B139" s="47" t="s">
        <v>316</v>
      </c>
      <c r="C139" s="270">
        <v>0</v>
      </c>
      <c r="D139" s="48" t="str">
        <f t="shared" si="1"/>
        <v/>
      </c>
      <c r="E139" s="47"/>
    </row>
    <row r="140" spans="1:5" x14ac:dyDescent="0.2">
      <c r="A140" s="50">
        <v>5243</v>
      </c>
      <c r="B140" s="47" t="s">
        <v>315</v>
      </c>
      <c r="C140" s="270">
        <v>0</v>
      </c>
      <c r="D140" s="48" t="str">
        <f t="shared" si="1"/>
        <v/>
      </c>
      <c r="E140" s="47"/>
    </row>
    <row r="141" spans="1:5" x14ac:dyDescent="0.2">
      <c r="A141" s="50">
        <v>5244</v>
      </c>
      <c r="B141" s="47" t="s">
        <v>314</v>
      </c>
      <c r="C141" s="270">
        <v>0</v>
      </c>
      <c r="D141" s="48" t="str">
        <f t="shared" si="1"/>
        <v/>
      </c>
      <c r="E141" s="47"/>
    </row>
    <row r="142" spans="1:5" x14ac:dyDescent="0.2">
      <c r="A142" s="50">
        <v>5250</v>
      </c>
      <c r="B142" s="47" t="s">
        <v>313</v>
      </c>
      <c r="C142" s="270">
        <v>0</v>
      </c>
      <c r="D142" s="48" t="str">
        <f t="shared" si="1"/>
        <v/>
      </c>
      <c r="E142" s="47"/>
    </row>
    <row r="143" spans="1:5" x14ac:dyDescent="0.2">
      <c r="A143" s="50">
        <v>5251</v>
      </c>
      <c r="B143" s="47" t="s">
        <v>312</v>
      </c>
      <c r="C143" s="270">
        <v>0</v>
      </c>
      <c r="D143" s="48" t="str">
        <f t="shared" si="1"/>
        <v/>
      </c>
      <c r="E143" s="47"/>
    </row>
    <row r="144" spans="1:5" x14ac:dyDescent="0.2">
      <c r="A144" s="50">
        <v>5252</v>
      </c>
      <c r="B144" s="47" t="s">
        <v>311</v>
      </c>
      <c r="C144" s="270">
        <v>0</v>
      </c>
      <c r="D144" s="48" t="str">
        <f t="shared" si="1"/>
        <v/>
      </c>
      <c r="E144" s="47"/>
    </row>
    <row r="145" spans="1:5" x14ac:dyDescent="0.2">
      <c r="A145" s="50">
        <v>5259</v>
      </c>
      <c r="B145" s="47" t="s">
        <v>310</v>
      </c>
      <c r="C145" s="270">
        <v>0</v>
      </c>
      <c r="D145" s="48" t="str">
        <f t="shared" si="1"/>
        <v/>
      </c>
      <c r="E145" s="47"/>
    </row>
    <row r="146" spans="1:5" x14ac:dyDescent="0.2">
      <c r="A146" s="50">
        <v>5260</v>
      </c>
      <c r="B146" s="47" t="s">
        <v>309</v>
      </c>
      <c r="C146" s="270">
        <v>0</v>
      </c>
      <c r="D146" s="48" t="str">
        <f t="shared" si="1"/>
        <v/>
      </c>
      <c r="E146" s="47"/>
    </row>
    <row r="147" spans="1:5" x14ac:dyDescent="0.2">
      <c r="A147" s="50">
        <v>5261</v>
      </c>
      <c r="B147" s="47" t="s">
        <v>308</v>
      </c>
      <c r="C147" s="270">
        <v>0</v>
      </c>
      <c r="D147" s="48" t="str">
        <f t="shared" si="1"/>
        <v/>
      </c>
      <c r="E147" s="47"/>
    </row>
    <row r="148" spans="1:5" x14ac:dyDescent="0.2">
      <c r="A148" s="50">
        <v>5262</v>
      </c>
      <c r="B148" s="47" t="s">
        <v>307</v>
      </c>
      <c r="C148" s="270">
        <v>0</v>
      </c>
      <c r="D148" s="48" t="str">
        <f t="shared" si="1"/>
        <v/>
      </c>
      <c r="E148" s="47"/>
    </row>
    <row r="149" spans="1:5" x14ac:dyDescent="0.2">
      <c r="A149" s="50">
        <v>5270</v>
      </c>
      <c r="B149" s="47" t="s">
        <v>306</v>
      </c>
      <c r="C149" s="270">
        <v>0</v>
      </c>
      <c r="D149" s="48" t="str">
        <f t="shared" si="1"/>
        <v/>
      </c>
      <c r="E149" s="47"/>
    </row>
    <row r="150" spans="1:5" x14ac:dyDescent="0.2">
      <c r="A150" s="50">
        <v>5271</v>
      </c>
      <c r="B150" s="47" t="s">
        <v>305</v>
      </c>
      <c r="C150" s="270">
        <v>0</v>
      </c>
      <c r="D150" s="48" t="str">
        <f t="shared" si="1"/>
        <v/>
      </c>
      <c r="E150" s="47"/>
    </row>
    <row r="151" spans="1:5" x14ac:dyDescent="0.2">
      <c r="A151" s="50">
        <v>5280</v>
      </c>
      <c r="B151" s="47" t="s">
        <v>304</v>
      </c>
      <c r="C151" s="270">
        <v>0</v>
      </c>
      <c r="D151" s="48" t="str">
        <f t="shared" si="1"/>
        <v/>
      </c>
      <c r="E151" s="47"/>
    </row>
    <row r="152" spans="1:5" x14ac:dyDescent="0.2">
      <c r="A152" s="50">
        <v>5281</v>
      </c>
      <c r="B152" s="47" t="s">
        <v>303</v>
      </c>
      <c r="C152" s="270">
        <v>0</v>
      </c>
      <c r="D152" s="48" t="str">
        <f t="shared" si="1"/>
        <v/>
      </c>
      <c r="E152" s="47"/>
    </row>
    <row r="153" spans="1:5" x14ac:dyDescent="0.2">
      <c r="A153" s="50">
        <v>5282</v>
      </c>
      <c r="B153" s="47" t="s">
        <v>302</v>
      </c>
      <c r="C153" s="270">
        <v>0</v>
      </c>
      <c r="D153" s="48" t="str">
        <f t="shared" si="1"/>
        <v/>
      </c>
      <c r="E153" s="47"/>
    </row>
    <row r="154" spans="1:5" x14ac:dyDescent="0.2">
      <c r="A154" s="50">
        <v>5283</v>
      </c>
      <c r="B154" s="47" t="s">
        <v>301</v>
      </c>
      <c r="C154" s="270">
        <v>0</v>
      </c>
      <c r="D154" s="48" t="str">
        <f t="shared" si="1"/>
        <v/>
      </c>
      <c r="E154" s="47"/>
    </row>
    <row r="155" spans="1:5" x14ac:dyDescent="0.2">
      <c r="A155" s="50">
        <v>5284</v>
      </c>
      <c r="B155" s="47" t="s">
        <v>300</v>
      </c>
      <c r="C155" s="270">
        <v>0</v>
      </c>
      <c r="D155" s="48" t="str">
        <f t="shared" si="1"/>
        <v/>
      </c>
      <c r="E155" s="47"/>
    </row>
    <row r="156" spans="1:5" x14ac:dyDescent="0.2">
      <c r="A156" s="50">
        <v>5285</v>
      </c>
      <c r="B156" s="47" t="s">
        <v>299</v>
      </c>
      <c r="C156" s="270">
        <v>0</v>
      </c>
      <c r="D156" s="48" t="str">
        <f t="shared" si="1"/>
        <v/>
      </c>
      <c r="E156" s="47"/>
    </row>
    <row r="157" spans="1:5" x14ac:dyDescent="0.2">
      <c r="A157" s="50">
        <v>5290</v>
      </c>
      <c r="B157" s="47" t="s">
        <v>298</v>
      </c>
      <c r="C157" s="270">
        <v>0</v>
      </c>
      <c r="D157" s="48" t="str">
        <f t="shared" si="1"/>
        <v/>
      </c>
      <c r="E157" s="47"/>
    </row>
    <row r="158" spans="1:5" x14ac:dyDescent="0.2">
      <c r="A158" s="50">
        <v>5291</v>
      </c>
      <c r="B158" s="47" t="s">
        <v>297</v>
      </c>
      <c r="C158" s="270">
        <v>0</v>
      </c>
      <c r="D158" s="48" t="str">
        <f t="shared" ref="D158:D189" si="2">IFERROR(C158/C158,"")</f>
        <v/>
      </c>
      <c r="E158" s="47"/>
    </row>
    <row r="159" spans="1:5" x14ac:dyDescent="0.2">
      <c r="A159" s="50">
        <v>5292</v>
      </c>
      <c r="B159" s="47" t="s">
        <v>296</v>
      </c>
      <c r="C159" s="270">
        <v>0</v>
      </c>
      <c r="D159" s="48" t="str">
        <f t="shared" si="2"/>
        <v/>
      </c>
      <c r="E159" s="47"/>
    </row>
    <row r="160" spans="1:5" x14ac:dyDescent="0.2">
      <c r="A160" s="50">
        <v>5300</v>
      </c>
      <c r="B160" s="47" t="s">
        <v>295</v>
      </c>
      <c r="C160" s="270">
        <v>0</v>
      </c>
      <c r="D160" s="48" t="str">
        <f t="shared" si="2"/>
        <v/>
      </c>
      <c r="E160" s="47"/>
    </row>
    <row r="161" spans="1:5" x14ac:dyDescent="0.2">
      <c r="A161" s="50">
        <v>5310</v>
      </c>
      <c r="B161" s="47" t="s">
        <v>294</v>
      </c>
      <c r="C161" s="270">
        <v>0</v>
      </c>
      <c r="D161" s="48" t="str">
        <f t="shared" si="2"/>
        <v/>
      </c>
      <c r="E161" s="47"/>
    </row>
    <row r="162" spans="1:5" x14ac:dyDescent="0.2">
      <c r="A162" s="50">
        <v>5311</v>
      </c>
      <c r="B162" s="47" t="s">
        <v>293</v>
      </c>
      <c r="C162" s="270">
        <v>0</v>
      </c>
      <c r="D162" s="48" t="str">
        <f t="shared" si="2"/>
        <v/>
      </c>
      <c r="E162" s="47"/>
    </row>
    <row r="163" spans="1:5" x14ac:dyDescent="0.2">
      <c r="A163" s="50">
        <v>5312</v>
      </c>
      <c r="B163" s="47" t="s">
        <v>292</v>
      </c>
      <c r="C163" s="270">
        <v>0</v>
      </c>
      <c r="D163" s="48" t="str">
        <f t="shared" si="2"/>
        <v/>
      </c>
      <c r="E163" s="47"/>
    </row>
    <row r="164" spans="1:5" x14ac:dyDescent="0.2">
      <c r="A164" s="50">
        <v>5320</v>
      </c>
      <c r="B164" s="47" t="s">
        <v>291</v>
      </c>
      <c r="C164" s="270">
        <v>0</v>
      </c>
      <c r="D164" s="48" t="str">
        <f t="shared" si="2"/>
        <v/>
      </c>
      <c r="E164" s="47"/>
    </row>
    <row r="165" spans="1:5" x14ac:dyDescent="0.2">
      <c r="A165" s="50">
        <v>5321</v>
      </c>
      <c r="B165" s="47" t="s">
        <v>290</v>
      </c>
      <c r="C165" s="270">
        <v>0</v>
      </c>
      <c r="D165" s="48" t="str">
        <f t="shared" si="2"/>
        <v/>
      </c>
      <c r="E165" s="47"/>
    </row>
    <row r="166" spans="1:5" x14ac:dyDescent="0.2">
      <c r="A166" s="50">
        <v>5322</v>
      </c>
      <c r="B166" s="47" t="s">
        <v>289</v>
      </c>
      <c r="C166" s="270">
        <v>0</v>
      </c>
      <c r="D166" s="48" t="str">
        <f t="shared" si="2"/>
        <v/>
      </c>
      <c r="E166" s="47"/>
    </row>
    <row r="167" spans="1:5" x14ac:dyDescent="0.2">
      <c r="A167" s="50">
        <v>5330</v>
      </c>
      <c r="B167" s="47" t="s">
        <v>288</v>
      </c>
      <c r="C167" s="270">
        <v>0</v>
      </c>
      <c r="D167" s="48" t="str">
        <f t="shared" si="2"/>
        <v/>
      </c>
      <c r="E167" s="47"/>
    </row>
    <row r="168" spans="1:5" x14ac:dyDescent="0.2">
      <c r="A168" s="50">
        <v>5331</v>
      </c>
      <c r="B168" s="47" t="s">
        <v>287</v>
      </c>
      <c r="C168" s="270">
        <v>0</v>
      </c>
      <c r="D168" s="48" t="str">
        <f t="shared" si="2"/>
        <v/>
      </c>
      <c r="E168" s="47"/>
    </row>
    <row r="169" spans="1:5" x14ac:dyDescent="0.2">
      <c r="A169" s="50">
        <v>5332</v>
      </c>
      <c r="B169" s="47" t="s">
        <v>286</v>
      </c>
      <c r="C169" s="270">
        <v>0</v>
      </c>
      <c r="D169" s="48" t="str">
        <f t="shared" si="2"/>
        <v/>
      </c>
      <c r="E169" s="47"/>
    </row>
    <row r="170" spans="1:5" x14ac:dyDescent="0.2">
      <c r="A170" s="50">
        <v>5400</v>
      </c>
      <c r="B170" s="47" t="s">
        <v>285</v>
      </c>
      <c r="C170" s="270">
        <v>0</v>
      </c>
      <c r="D170" s="48" t="str">
        <f t="shared" si="2"/>
        <v/>
      </c>
      <c r="E170" s="47"/>
    </row>
    <row r="171" spans="1:5" x14ac:dyDescent="0.2">
      <c r="A171" s="50">
        <v>5410</v>
      </c>
      <c r="B171" s="47" t="s">
        <v>284</v>
      </c>
      <c r="C171" s="270">
        <v>0</v>
      </c>
      <c r="D171" s="48" t="str">
        <f t="shared" si="2"/>
        <v/>
      </c>
      <c r="E171" s="47"/>
    </row>
    <row r="172" spans="1:5" x14ac:dyDescent="0.2">
      <c r="A172" s="50">
        <v>5411</v>
      </c>
      <c r="B172" s="47" t="s">
        <v>283</v>
      </c>
      <c r="C172" s="270">
        <v>0</v>
      </c>
      <c r="D172" s="48" t="str">
        <f t="shared" si="2"/>
        <v/>
      </c>
      <c r="E172" s="47"/>
    </row>
    <row r="173" spans="1:5" x14ac:dyDescent="0.2">
      <c r="A173" s="50">
        <v>5412</v>
      </c>
      <c r="B173" s="47" t="s">
        <v>282</v>
      </c>
      <c r="C173" s="270">
        <v>0</v>
      </c>
      <c r="D173" s="48" t="str">
        <f t="shared" si="2"/>
        <v/>
      </c>
      <c r="E173" s="47"/>
    </row>
    <row r="174" spans="1:5" x14ac:dyDescent="0.2">
      <c r="A174" s="50">
        <v>5420</v>
      </c>
      <c r="B174" s="47" t="s">
        <v>281</v>
      </c>
      <c r="C174" s="270">
        <v>0</v>
      </c>
      <c r="D174" s="48" t="str">
        <f t="shared" si="2"/>
        <v/>
      </c>
      <c r="E174" s="47"/>
    </row>
    <row r="175" spans="1:5" x14ac:dyDescent="0.2">
      <c r="A175" s="50">
        <v>5421</v>
      </c>
      <c r="B175" s="47" t="s">
        <v>280</v>
      </c>
      <c r="C175" s="270">
        <v>0</v>
      </c>
      <c r="D175" s="48" t="str">
        <f t="shared" si="2"/>
        <v/>
      </c>
      <c r="E175" s="47"/>
    </row>
    <row r="176" spans="1:5" x14ac:dyDescent="0.2">
      <c r="A176" s="50">
        <v>5422</v>
      </c>
      <c r="B176" s="47" t="s">
        <v>279</v>
      </c>
      <c r="C176" s="270">
        <v>0</v>
      </c>
      <c r="D176" s="48" t="str">
        <f t="shared" si="2"/>
        <v/>
      </c>
      <c r="E176" s="47"/>
    </row>
    <row r="177" spans="1:5" x14ac:dyDescent="0.2">
      <c r="A177" s="50">
        <v>5430</v>
      </c>
      <c r="B177" s="47" t="s">
        <v>278</v>
      </c>
      <c r="C177" s="270">
        <v>0</v>
      </c>
      <c r="D177" s="48" t="str">
        <f t="shared" si="2"/>
        <v/>
      </c>
      <c r="E177" s="47"/>
    </row>
    <row r="178" spans="1:5" x14ac:dyDescent="0.2">
      <c r="A178" s="50">
        <v>5431</v>
      </c>
      <c r="B178" s="47" t="s">
        <v>277</v>
      </c>
      <c r="C178" s="270">
        <v>0</v>
      </c>
      <c r="D178" s="48" t="str">
        <f t="shared" si="2"/>
        <v/>
      </c>
      <c r="E178" s="47"/>
    </row>
    <row r="179" spans="1:5" x14ac:dyDescent="0.2">
      <c r="A179" s="50">
        <v>5432</v>
      </c>
      <c r="B179" s="47" t="s">
        <v>276</v>
      </c>
      <c r="C179" s="270">
        <v>0</v>
      </c>
      <c r="D179" s="48" t="str">
        <f t="shared" si="2"/>
        <v/>
      </c>
      <c r="E179" s="47"/>
    </row>
    <row r="180" spans="1:5" x14ac:dyDescent="0.2">
      <c r="A180" s="50">
        <v>5440</v>
      </c>
      <c r="B180" s="47" t="s">
        <v>275</v>
      </c>
      <c r="C180" s="270">
        <v>0</v>
      </c>
      <c r="D180" s="48" t="str">
        <f t="shared" si="2"/>
        <v/>
      </c>
      <c r="E180" s="47"/>
    </row>
    <row r="181" spans="1:5" x14ac:dyDescent="0.2">
      <c r="A181" s="50">
        <v>5441</v>
      </c>
      <c r="B181" s="47" t="s">
        <v>275</v>
      </c>
      <c r="C181" s="270">
        <v>0</v>
      </c>
      <c r="D181" s="48" t="str">
        <f t="shared" si="2"/>
        <v/>
      </c>
      <c r="E181" s="47"/>
    </row>
    <row r="182" spans="1:5" x14ac:dyDescent="0.2">
      <c r="A182" s="50">
        <v>5450</v>
      </c>
      <c r="B182" s="47" t="s">
        <v>274</v>
      </c>
      <c r="C182" s="270">
        <v>0</v>
      </c>
      <c r="D182" s="48" t="str">
        <f t="shared" si="2"/>
        <v/>
      </c>
      <c r="E182" s="47"/>
    </row>
    <row r="183" spans="1:5" x14ac:dyDescent="0.2">
      <c r="A183" s="50">
        <v>5451</v>
      </c>
      <c r="B183" s="47" t="s">
        <v>273</v>
      </c>
      <c r="C183" s="270">
        <v>0</v>
      </c>
      <c r="D183" s="48" t="str">
        <f t="shared" si="2"/>
        <v/>
      </c>
      <c r="E183" s="47"/>
    </row>
    <row r="184" spans="1:5" x14ac:dyDescent="0.2">
      <c r="A184" s="50">
        <v>5452</v>
      </c>
      <c r="B184" s="47" t="s">
        <v>272</v>
      </c>
      <c r="C184" s="270">
        <v>0</v>
      </c>
      <c r="D184" s="48" t="str">
        <f t="shared" si="2"/>
        <v/>
      </c>
      <c r="E184" s="47"/>
    </row>
    <row r="185" spans="1:5" x14ac:dyDescent="0.2">
      <c r="A185" s="50">
        <v>5500</v>
      </c>
      <c r="B185" s="47" t="s">
        <v>271</v>
      </c>
      <c r="C185" s="270">
        <f>+C186+C195+C198+C204</f>
        <v>897377.01</v>
      </c>
      <c r="D185" s="48">
        <f t="shared" si="2"/>
        <v>1</v>
      </c>
      <c r="E185" s="47"/>
    </row>
    <row r="186" spans="1:5" x14ac:dyDescent="0.2">
      <c r="A186" s="50">
        <v>5510</v>
      </c>
      <c r="B186" s="47" t="s">
        <v>270</v>
      </c>
      <c r="C186" s="270">
        <f>+SUM(C187:C194)</f>
        <v>897377.01</v>
      </c>
      <c r="D186" s="48">
        <f t="shared" si="2"/>
        <v>1</v>
      </c>
      <c r="E186" s="47"/>
    </row>
    <row r="187" spans="1:5" x14ac:dyDescent="0.2">
      <c r="A187" s="50">
        <v>5511</v>
      </c>
      <c r="B187" s="47" t="s">
        <v>269</v>
      </c>
      <c r="C187" s="270">
        <v>0</v>
      </c>
      <c r="D187" s="48" t="str">
        <f t="shared" si="2"/>
        <v/>
      </c>
      <c r="E187" s="47"/>
    </row>
    <row r="188" spans="1:5" x14ac:dyDescent="0.2">
      <c r="A188" s="50">
        <v>5512</v>
      </c>
      <c r="B188" s="47" t="s">
        <v>268</v>
      </c>
      <c r="C188" s="270">
        <v>0</v>
      </c>
      <c r="D188" s="48" t="str">
        <f t="shared" si="2"/>
        <v/>
      </c>
      <c r="E188" s="47"/>
    </row>
    <row r="189" spans="1:5" x14ac:dyDescent="0.2">
      <c r="A189" s="50">
        <v>5513</v>
      </c>
      <c r="B189" s="47" t="s">
        <v>267</v>
      </c>
      <c r="C189" s="270">
        <v>666635.04</v>
      </c>
      <c r="D189" s="48">
        <f t="shared" si="2"/>
        <v>1</v>
      </c>
      <c r="E189" s="47"/>
    </row>
    <row r="190" spans="1:5" x14ac:dyDescent="0.2">
      <c r="A190" s="50">
        <v>5514</v>
      </c>
      <c r="B190" s="47" t="s">
        <v>266</v>
      </c>
      <c r="C190" s="270">
        <v>0</v>
      </c>
      <c r="D190" s="48" t="str">
        <f t="shared" ref="D190:D216" si="3">IFERROR(C190/C190,"")</f>
        <v/>
      </c>
      <c r="E190" s="47"/>
    </row>
    <row r="191" spans="1:5" x14ac:dyDescent="0.2">
      <c r="A191" s="50">
        <v>5515</v>
      </c>
      <c r="B191" s="47" t="s">
        <v>265</v>
      </c>
      <c r="C191" s="270">
        <v>229708.76</v>
      </c>
      <c r="D191" s="48">
        <f t="shared" si="3"/>
        <v>1</v>
      </c>
      <c r="E191" s="47"/>
    </row>
    <row r="192" spans="1:5" x14ac:dyDescent="0.2">
      <c r="A192" s="50">
        <v>5516</v>
      </c>
      <c r="B192" s="47" t="s">
        <v>264</v>
      </c>
      <c r="C192" s="270">
        <v>0</v>
      </c>
      <c r="D192" s="48" t="str">
        <f t="shared" si="3"/>
        <v/>
      </c>
      <c r="E192" s="47"/>
    </row>
    <row r="193" spans="1:5" x14ac:dyDescent="0.2">
      <c r="A193" s="50">
        <v>5517</v>
      </c>
      <c r="B193" s="47" t="s">
        <v>263</v>
      </c>
      <c r="C193" s="270">
        <v>1033.21</v>
      </c>
      <c r="D193" s="48">
        <f t="shared" si="3"/>
        <v>1</v>
      </c>
      <c r="E193" s="47"/>
    </row>
    <row r="194" spans="1:5" x14ac:dyDescent="0.2">
      <c r="A194" s="50">
        <v>5518</v>
      </c>
      <c r="B194" s="47" t="s">
        <v>262</v>
      </c>
      <c r="C194" s="270">
        <v>0</v>
      </c>
      <c r="D194" s="48" t="str">
        <f t="shared" si="3"/>
        <v/>
      </c>
      <c r="E194" s="47"/>
    </row>
    <row r="195" spans="1:5" x14ac:dyDescent="0.2">
      <c r="A195" s="50">
        <v>5520</v>
      </c>
      <c r="B195" s="47" t="s">
        <v>261</v>
      </c>
      <c r="C195" s="270">
        <f>+C196+C197</f>
        <v>0</v>
      </c>
      <c r="D195" s="48" t="str">
        <f t="shared" si="3"/>
        <v/>
      </c>
      <c r="E195" s="47"/>
    </row>
    <row r="196" spans="1:5" x14ac:dyDescent="0.2">
      <c r="A196" s="50">
        <v>5521</v>
      </c>
      <c r="B196" s="47" t="s">
        <v>260</v>
      </c>
      <c r="C196" s="270">
        <v>0</v>
      </c>
      <c r="D196" s="48" t="str">
        <f t="shared" si="3"/>
        <v/>
      </c>
      <c r="E196" s="47"/>
    </row>
    <row r="197" spans="1:5" x14ac:dyDescent="0.2">
      <c r="A197" s="50">
        <v>5522</v>
      </c>
      <c r="B197" s="47" t="s">
        <v>259</v>
      </c>
      <c r="C197" s="270">
        <v>0</v>
      </c>
      <c r="D197" s="48" t="str">
        <f t="shared" si="3"/>
        <v/>
      </c>
      <c r="E197" s="47"/>
    </row>
    <row r="198" spans="1:5" x14ac:dyDescent="0.2">
      <c r="A198" s="50">
        <v>5530</v>
      </c>
      <c r="B198" s="47" t="s">
        <v>258</v>
      </c>
      <c r="C198" s="270">
        <v>0</v>
      </c>
      <c r="D198" s="48" t="str">
        <f t="shared" si="3"/>
        <v/>
      </c>
      <c r="E198" s="47"/>
    </row>
    <row r="199" spans="1:5" x14ac:dyDescent="0.2">
      <c r="A199" s="50">
        <v>5531</v>
      </c>
      <c r="B199" s="47" t="s">
        <v>257</v>
      </c>
      <c r="C199" s="270">
        <v>0</v>
      </c>
      <c r="D199" s="48" t="str">
        <f t="shared" si="3"/>
        <v/>
      </c>
      <c r="E199" s="47"/>
    </row>
    <row r="200" spans="1:5" x14ac:dyDescent="0.2">
      <c r="A200" s="50">
        <v>5532</v>
      </c>
      <c r="B200" s="47" t="s">
        <v>256</v>
      </c>
      <c r="C200" s="270">
        <v>0</v>
      </c>
      <c r="D200" s="48" t="str">
        <f t="shared" si="3"/>
        <v/>
      </c>
      <c r="E200" s="47"/>
    </row>
    <row r="201" spans="1:5" x14ac:dyDescent="0.2">
      <c r="A201" s="50">
        <v>5533</v>
      </c>
      <c r="B201" s="47" t="s">
        <v>255</v>
      </c>
      <c r="C201" s="270">
        <v>0</v>
      </c>
      <c r="D201" s="48" t="str">
        <f t="shared" si="3"/>
        <v/>
      </c>
      <c r="E201" s="47"/>
    </row>
    <row r="202" spans="1:5" x14ac:dyDescent="0.2">
      <c r="A202" s="50">
        <v>5534</v>
      </c>
      <c r="B202" s="47" t="s">
        <v>254</v>
      </c>
      <c r="C202" s="270">
        <v>0</v>
      </c>
      <c r="D202" s="48" t="str">
        <f t="shared" si="3"/>
        <v/>
      </c>
      <c r="E202" s="47"/>
    </row>
    <row r="203" spans="1:5" x14ac:dyDescent="0.2">
      <c r="A203" s="50">
        <v>5535</v>
      </c>
      <c r="B203" s="47" t="s">
        <v>253</v>
      </c>
      <c r="C203" s="270">
        <v>0</v>
      </c>
      <c r="D203" s="48" t="str">
        <f t="shared" si="3"/>
        <v/>
      </c>
      <c r="E203" s="47"/>
    </row>
    <row r="204" spans="1:5" x14ac:dyDescent="0.2">
      <c r="A204" s="50">
        <v>5590</v>
      </c>
      <c r="B204" s="47" t="s">
        <v>250</v>
      </c>
      <c r="C204" s="270">
        <v>0</v>
      </c>
      <c r="D204" s="48" t="str">
        <f t="shared" si="3"/>
        <v/>
      </c>
      <c r="E204" s="47"/>
    </row>
    <row r="205" spans="1:5" x14ac:dyDescent="0.2">
      <c r="A205" s="50">
        <v>5591</v>
      </c>
      <c r="B205" s="47" t="s">
        <v>249</v>
      </c>
      <c r="C205" s="270">
        <v>0</v>
      </c>
      <c r="D205" s="48" t="str">
        <f t="shared" si="3"/>
        <v/>
      </c>
      <c r="E205" s="47"/>
    </row>
    <row r="206" spans="1:5" x14ac:dyDescent="0.2">
      <c r="A206" s="50">
        <v>5592</v>
      </c>
      <c r="B206" s="47" t="s">
        <v>248</v>
      </c>
      <c r="C206" s="270">
        <v>0</v>
      </c>
      <c r="D206" s="48" t="str">
        <f t="shared" si="3"/>
        <v/>
      </c>
      <c r="E206" s="47"/>
    </row>
    <row r="207" spans="1:5" x14ac:dyDescent="0.2">
      <c r="A207" s="50">
        <v>5593</v>
      </c>
      <c r="B207" s="47" t="s">
        <v>247</v>
      </c>
      <c r="C207" s="270">
        <v>0</v>
      </c>
      <c r="D207" s="48" t="str">
        <f t="shared" si="3"/>
        <v/>
      </c>
      <c r="E207" s="47"/>
    </row>
    <row r="208" spans="1:5" x14ac:dyDescent="0.2">
      <c r="A208" s="50">
        <v>5594</v>
      </c>
      <c r="B208" s="47" t="s">
        <v>246</v>
      </c>
      <c r="C208" s="270">
        <v>0</v>
      </c>
      <c r="D208" s="48" t="str">
        <f t="shared" si="3"/>
        <v/>
      </c>
      <c r="E208" s="47"/>
    </row>
    <row r="209" spans="1:5" x14ac:dyDescent="0.2">
      <c r="A209" s="50">
        <v>5595</v>
      </c>
      <c r="B209" s="47" t="s">
        <v>245</v>
      </c>
      <c r="C209" s="270">
        <v>0</v>
      </c>
      <c r="D209" s="48" t="str">
        <f t="shared" si="3"/>
        <v/>
      </c>
      <c r="E209" s="47"/>
    </row>
    <row r="210" spans="1:5" x14ac:dyDescent="0.2">
      <c r="A210" s="50">
        <v>5596</v>
      </c>
      <c r="B210" s="47" t="s">
        <v>244</v>
      </c>
      <c r="C210" s="270">
        <v>0</v>
      </c>
      <c r="D210" s="48" t="str">
        <f t="shared" si="3"/>
        <v/>
      </c>
      <c r="E210" s="47"/>
    </row>
    <row r="211" spans="1:5" x14ac:dyDescent="0.2">
      <c r="A211" s="50">
        <v>5597</v>
      </c>
      <c r="B211" s="47" t="s">
        <v>243</v>
      </c>
      <c r="C211" s="270">
        <v>0</v>
      </c>
      <c r="D211" s="48" t="str">
        <f t="shared" si="3"/>
        <v/>
      </c>
      <c r="E211" s="47"/>
    </row>
    <row r="212" spans="1:5" x14ac:dyDescent="0.2">
      <c r="A212" s="50">
        <v>5598</v>
      </c>
      <c r="B212" s="47" t="s">
        <v>242</v>
      </c>
      <c r="C212" s="270">
        <v>0</v>
      </c>
      <c r="D212" s="48" t="str">
        <f t="shared" si="3"/>
        <v/>
      </c>
      <c r="E212" s="47"/>
    </row>
    <row r="213" spans="1:5" x14ac:dyDescent="0.2">
      <c r="A213" s="50">
        <v>5599</v>
      </c>
      <c r="B213" s="47" t="s">
        <v>241</v>
      </c>
      <c r="C213" s="270">
        <v>0</v>
      </c>
      <c r="D213" s="48" t="str">
        <f t="shared" si="3"/>
        <v/>
      </c>
      <c r="E213" s="47"/>
    </row>
    <row r="214" spans="1:5" x14ac:dyDescent="0.2">
      <c r="A214" s="50">
        <v>5600</v>
      </c>
      <c r="B214" s="47" t="s">
        <v>240</v>
      </c>
      <c r="C214" s="270">
        <v>0</v>
      </c>
      <c r="D214" s="48" t="str">
        <f t="shared" si="3"/>
        <v/>
      </c>
      <c r="E214" s="47"/>
    </row>
    <row r="215" spans="1:5" x14ac:dyDescent="0.2">
      <c r="A215" s="50">
        <v>5610</v>
      </c>
      <c r="B215" s="47" t="s">
        <v>239</v>
      </c>
      <c r="C215" s="270">
        <v>0</v>
      </c>
      <c r="D215" s="48" t="str">
        <f t="shared" si="3"/>
        <v/>
      </c>
      <c r="E215" s="47"/>
    </row>
    <row r="216" spans="1:5" x14ac:dyDescent="0.2">
      <c r="A216" s="50">
        <v>5611</v>
      </c>
      <c r="B216" s="47" t="s">
        <v>238</v>
      </c>
      <c r="C216" s="270">
        <v>0</v>
      </c>
      <c r="D216" s="48" t="str">
        <f t="shared" si="3"/>
        <v/>
      </c>
      <c r="E216" s="47"/>
    </row>
    <row r="218" spans="1:5" x14ac:dyDescent="0.2">
      <c r="B218" s="40" t="s">
        <v>237</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scale="65" orientation="portrait" horizontalDpi="4294967293"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pageSetUpPr fitToPage="1"/>
  </sheetPr>
  <dimension ref="A1:E30"/>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129" customWidth="1"/>
    <col min="2" max="2" width="48.140625" style="129" customWidth="1"/>
    <col min="3" max="3" width="22.85546875" style="129" customWidth="1"/>
    <col min="4" max="5" width="16.7109375" style="129" customWidth="1"/>
    <col min="6" max="16384" width="9.140625" style="129"/>
  </cols>
  <sheetData>
    <row r="1" spans="1:5" ht="18.95" customHeight="1" x14ac:dyDescent="0.2">
      <c r="A1" s="381" t="s">
        <v>618</v>
      </c>
      <c r="B1" s="381"/>
      <c r="C1" s="381"/>
      <c r="D1" s="56" t="s">
        <v>95</v>
      </c>
      <c r="E1" s="57">
        <v>2022</v>
      </c>
    </row>
    <row r="2" spans="1:5" ht="18.95" customHeight="1" x14ac:dyDescent="0.2">
      <c r="A2" s="381" t="s">
        <v>436</v>
      </c>
      <c r="B2" s="381"/>
      <c r="C2" s="381"/>
      <c r="D2" s="56" t="s">
        <v>97</v>
      </c>
      <c r="E2" s="57" t="s">
        <v>599</v>
      </c>
    </row>
    <row r="3" spans="1:5" ht="18.95" customHeight="1" x14ac:dyDescent="0.2">
      <c r="A3" s="381" t="s">
        <v>1246</v>
      </c>
      <c r="B3" s="381"/>
      <c r="C3" s="381"/>
      <c r="D3" s="56" t="s">
        <v>98</v>
      </c>
      <c r="E3" s="57">
        <v>4</v>
      </c>
    </row>
    <row r="4" spans="1:5" x14ac:dyDescent="0.2">
      <c r="A4" s="58" t="s">
        <v>99</v>
      </c>
      <c r="B4" s="59"/>
      <c r="C4" s="59"/>
      <c r="D4" s="59"/>
      <c r="E4" s="59"/>
    </row>
    <row r="6" spans="1:5" x14ac:dyDescent="0.2">
      <c r="A6" s="59" t="s">
        <v>437</v>
      </c>
      <c r="B6" s="59"/>
      <c r="C6" s="59"/>
      <c r="D6" s="59"/>
      <c r="E6" s="59"/>
    </row>
    <row r="7" spans="1:5" x14ac:dyDescent="0.2">
      <c r="A7" s="60" t="s">
        <v>101</v>
      </c>
      <c r="B7" s="60" t="s">
        <v>102</v>
      </c>
      <c r="C7" s="60" t="s">
        <v>103</v>
      </c>
      <c r="D7" s="60" t="s">
        <v>104</v>
      </c>
      <c r="E7" s="60" t="s">
        <v>215</v>
      </c>
    </row>
    <row r="8" spans="1:5" x14ac:dyDescent="0.2">
      <c r="A8" s="61">
        <v>3110</v>
      </c>
      <c r="B8" s="129" t="s">
        <v>291</v>
      </c>
      <c r="C8" s="268">
        <v>1242756.1200000001</v>
      </c>
    </row>
    <row r="9" spans="1:5" x14ac:dyDescent="0.2">
      <c r="A9" s="61">
        <v>3120</v>
      </c>
      <c r="B9" s="129" t="s">
        <v>438</v>
      </c>
      <c r="C9" s="268">
        <v>24746066.140000001</v>
      </c>
    </row>
    <row r="10" spans="1:5" x14ac:dyDescent="0.2">
      <c r="A10" s="61">
        <v>3130</v>
      </c>
      <c r="B10" s="129" t="s">
        <v>439</v>
      </c>
      <c r="C10" s="268">
        <v>0</v>
      </c>
    </row>
    <row r="12" spans="1:5" x14ac:dyDescent="0.2">
      <c r="A12" s="59" t="s">
        <v>440</v>
      </c>
      <c r="B12" s="59"/>
      <c r="C12" s="59"/>
      <c r="D12" s="59"/>
      <c r="E12" s="59"/>
    </row>
    <row r="13" spans="1:5" x14ac:dyDescent="0.2">
      <c r="A13" s="60" t="s">
        <v>101</v>
      </c>
      <c r="B13" s="60" t="s">
        <v>102</v>
      </c>
      <c r="C13" s="60" t="s">
        <v>103</v>
      </c>
      <c r="D13" s="60" t="s">
        <v>441</v>
      </c>
      <c r="E13" s="60"/>
    </row>
    <row r="14" spans="1:5" x14ac:dyDescent="0.2">
      <c r="A14" s="61">
        <v>3210</v>
      </c>
      <c r="B14" s="129" t="s">
        <v>442</v>
      </c>
      <c r="C14" s="272">
        <v>7121826.0899999924</v>
      </c>
    </row>
    <row r="15" spans="1:5" x14ac:dyDescent="0.2">
      <c r="A15" s="61">
        <v>3220</v>
      </c>
      <c r="B15" s="129" t="s">
        <v>443</v>
      </c>
      <c r="C15" s="268">
        <v>-3654676.36</v>
      </c>
    </row>
    <row r="16" spans="1:5" x14ac:dyDescent="0.2">
      <c r="A16" s="61">
        <v>3230</v>
      </c>
      <c r="B16" s="129" t="s">
        <v>444</v>
      </c>
      <c r="C16" s="272">
        <f>+SUM(C17:C20)</f>
        <v>0</v>
      </c>
    </row>
    <row r="17" spans="1:3" x14ac:dyDescent="0.2">
      <c r="A17" s="61">
        <v>3231</v>
      </c>
      <c r="B17" s="129" t="s">
        <v>445</v>
      </c>
      <c r="C17" s="268">
        <v>0</v>
      </c>
    </row>
    <row r="18" spans="1:3" x14ac:dyDescent="0.2">
      <c r="A18" s="61">
        <v>3232</v>
      </c>
      <c r="B18" s="129" t="s">
        <v>446</v>
      </c>
      <c r="C18" s="268">
        <v>0</v>
      </c>
    </row>
    <row r="19" spans="1:3" x14ac:dyDescent="0.2">
      <c r="A19" s="61">
        <v>3233</v>
      </c>
      <c r="B19" s="129" t="s">
        <v>447</v>
      </c>
      <c r="C19" s="268">
        <v>0</v>
      </c>
    </row>
    <row r="20" spans="1:3" x14ac:dyDescent="0.2">
      <c r="A20" s="61">
        <v>3239</v>
      </c>
      <c r="B20" s="129" t="s">
        <v>448</v>
      </c>
      <c r="C20" s="268">
        <v>0</v>
      </c>
    </row>
    <row r="21" spans="1:3" x14ac:dyDescent="0.2">
      <c r="A21" s="61">
        <v>3240</v>
      </c>
      <c r="B21" s="129" t="s">
        <v>449</v>
      </c>
      <c r="C21" s="272">
        <f>+SUM(C22:C24)</f>
        <v>0</v>
      </c>
    </row>
    <row r="22" spans="1:3" x14ac:dyDescent="0.2">
      <c r="A22" s="61">
        <v>3241</v>
      </c>
      <c r="B22" s="129" t="s">
        <v>450</v>
      </c>
      <c r="C22" s="268">
        <v>0</v>
      </c>
    </row>
    <row r="23" spans="1:3" x14ac:dyDescent="0.2">
      <c r="A23" s="61">
        <v>3242</v>
      </c>
      <c r="B23" s="129" t="s">
        <v>451</v>
      </c>
      <c r="C23" s="268">
        <v>0</v>
      </c>
    </row>
    <row r="24" spans="1:3" x14ac:dyDescent="0.2">
      <c r="A24" s="61">
        <v>3243</v>
      </c>
      <c r="B24" s="129" t="s">
        <v>452</v>
      </c>
      <c r="C24" s="268">
        <v>0</v>
      </c>
    </row>
    <row r="25" spans="1:3" x14ac:dyDescent="0.2">
      <c r="A25" s="61">
        <v>3250</v>
      </c>
      <c r="B25" s="129" t="s">
        <v>453</v>
      </c>
      <c r="C25" s="272">
        <f>+SUM(C26:C27)</f>
        <v>-461566.86</v>
      </c>
    </row>
    <row r="26" spans="1:3" x14ac:dyDescent="0.2">
      <c r="A26" s="61">
        <v>3251</v>
      </c>
      <c r="B26" s="129" t="s">
        <v>454</v>
      </c>
      <c r="C26" s="268">
        <v>0</v>
      </c>
    </row>
    <row r="27" spans="1:3" x14ac:dyDescent="0.2">
      <c r="A27" s="61">
        <v>3252</v>
      </c>
      <c r="B27" s="129" t="s">
        <v>455</v>
      </c>
      <c r="C27" s="268">
        <v>-461566.86</v>
      </c>
    </row>
    <row r="29" spans="1:3" x14ac:dyDescent="0.2">
      <c r="B29" s="40" t="s">
        <v>237</v>
      </c>
    </row>
    <row r="30" spans="1:3" x14ac:dyDescent="0.2">
      <c r="B30" s="40"/>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paperSize="9" scale="76"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pageSetUpPr fitToPage="1"/>
  </sheetPr>
  <dimension ref="A1:G152"/>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129" customWidth="1"/>
    <col min="2" max="2" width="63.42578125" style="129" bestFit="1" customWidth="1"/>
    <col min="3" max="3" width="15.28515625" style="129" bestFit="1" customWidth="1"/>
    <col min="4" max="4" width="16.42578125" style="129" bestFit="1" customWidth="1"/>
    <col min="5" max="5" width="19.140625" style="129" customWidth="1"/>
    <col min="6" max="16384" width="9.140625" style="129"/>
  </cols>
  <sheetData>
    <row r="1" spans="1:5" s="130" customFormat="1" ht="18.95" customHeight="1" x14ac:dyDescent="0.25">
      <c r="A1" s="381" t="s">
        <v>618</v>
      </c>
      <c r="B1" s="381"/>
      <c r="C1" s="381"/>
      <c r="D1" s="56" t="s">
        <v>95</v>
      </c>
      <c r="E1" s="57">
        <v>2022</v>
      </c>
    </row>
    <row r="2" spans="1:5" s="130" customFormat="1" ht="18.95" customHeight="1" x14ac:dyDescent="0.25">
      <c r="A2" s="381" t="s">
        <v>456</v>
      </c>
      <c r="B2" s="381"/>
      <c r="C2" s="381"/>
      <c r="D2" s="56" t="s">
        <v>97</v>
      </c>
      <c r="E2" s="57" t="s">
        <v>599</v>
      </c>
    </row>
    <row r="3" spans="1:5" s="130" customFormat="1" ht="18.95" customHeight="1" x14ac:dyDescent="0.25">
      <c r="A3" s="381" t="s">
        <v>1246</v>
      </c>
      <c r="B3" s="381"/>
      <c r="C3" s="381"/>
      <c r="D3" s="56" t="s">
        <v>98</v>
      </c>
      <c r="E3" s="57">
        <v>4</v>
      </c>
    </row>
    <row r="4" spans="1:5" x14ac:dyDescent="0.2">
      <c r="A4" s="58" t="s">
        <v>99</v>
      </c>
      <c r="B4" s="59"/>
      <c r="C4" s="59"/>
      <c r="D4" s="59"/>
      <c r="E4" s="59"/>
    </row>
    <row r="6" spans="1:5" x14ac:dyDescent="0.2">
      <c r="A6" s="59" t="s">
        <v>457</v>
      </c>
      <c r="B6" s="59"/>
      <c r="C6" s="59"/>
      <c r="D6" s="59"/>
    </row>
    <row r="7" spans="1:5" x14ac:dyDescent="0.2">
      <c r="A7" s="60" t="s">
        <v>101</v>
      </c>
      <c r="B7" s="60" t="s">
        <v>458</v>
      </c>
      <c r="C7" s="63">
        <v>2022</v>
      </c>
      <c r="D7" s="63">
        <v>2021</v>
      </c>
    </row>
    <row r="8" spans="1:5" x14ac:dyDescent="0.2">
      <c r="A8" s="61">
        <v>1111</v>
      </c>
      <c r="B8" s="129" t="s">
        <v>459</v>
      </c>
      <c r="C8" s="268">
        <v>10000</v>
      </c>
      <c r="D8" s="268">
        <v>10000</v>
      </c>
    </row>
    <row r="9" spans="1:5" x14ac:dyDescent="0.2">
      <c r="A9" s="61">
        <v>1112</v>
      </c>
      <c r="B9" s="129" t="s">
        <v>460</v>
      </c>
      <c r="C9" s="268">
        <v>9868611.4800000004</v>
      </c>
      <c r="D9" s="268">
        <v>3198559.01</v>
      </c>
    </row>
    <row r="10" spans="1:5" x14ac:dyDescent="0.2">
      <c r="A10" s="61">
        <v>1113</v>
      </c>
      <c r="B10" s="129" t="s">
        <v>461</v>
      </c>
      <c r="C10" s="268">
        <v>0</v>
      </c>
      <c r="D10" s="268">
        <v>0</v>
      </c>
    </row>
    <row r="11" spans="1:5" x14ac:dyDescent="0.2">
      <c r="A11" s="61">
        <v>1114</v>
      </c>
      <c r="B11" s="129" t="s">
        <v>105</v>
      </c>
      <c r="C11" s="268">
        <v>0</v>
      </c>
      <c r="D11" s="268">
        <v>0</v>
      </c>
    </row>
    <row r="12" spans="1:5" x14ac:dyDescent="0.2">
      <c r="A12" s="61">
        <v>1115</v>
      </c>
      <c r="B12" s="129" t="s">
        <v>106</v>
      </c>
      <c r="C12" s="268">
        <v>0</v>
      </c>
      <c r="D12" s="268">
        <v>0</v>
      </c>
    </row>
    <row r="13" spans="1:5" x14ac:dyDescent="0.2">
      <c r="A13" s="61">
        <v>1116</v>
      </c>
      <c r="B13" s="129" t="s">
        <v>462</v>
      </c>
      <c r="C13" s="268">
        <v>0</v>
      </c>
      <c r="D13" s="268">
        <v>0</v>
      </c>
    </row>
    <row r="14" spans="1:5" x14ac:dyDescent="0.2">
      <c r="A14" s="61">
        <v>1119</v>
      </c>
      <c r="B14" s="129" t="s">
        <v>463</v>
      </c>
      <c r="C14" s="268">
        <v>0</v>
      </c>
      <c r="D14" s="268">
        <v>0</v>
      </c>
    </row>
    <row r="15" spans="1:5" x14ac:dyDescent="0.2">
      <c r="A15" s="64">
        <v>1110</v>
      </c>
      <c r="B15" s="65" t="s">
        <v>464</v>
      </c>
      <c r="C15" s="272">
        <f>SUM(C8:C14)</f>
        <v>9878611.4800000004</v>
      </c>
      <c r="D15" s="272">
        <f>SUM(D8:D14)</f>
        <v>3208559.01</v>
      </c>
    </row>
    <row r="18" spans="1:4" x14ac:dyDescent="0.2">
      <c r="A18" s="59" t="s">
        <v>465</v>
      </c>
      <c r="B18" s="59"/>
      <c r="C18" s="59"/>
      <c r="D18" s="59"/>
    </row>
    <row r="19" spans="1:4" x14ac:dyDescent="0.2">
      <c r="A19" s="60" t="s">
        <v>101</v>
      </c>
      <c r="B19" s="60" t="s">
        <v>458</v>
      </c>
      <c r="C19" s="63" t="s">
        <v>603</v>
      </c>
      <c r="D19" s="63" t="s">
        <v>466</v>
      </c>
    </row>
    <row r="20" spans="1:4" x14ac:dyDescent="0.2">
      <c r="A20" s="64">
        <v>1230</v>
      </c>
      <c r="B20" s="66" t="s">
        <v>154</v>
      </c>
      <c r="C20" s="272">
        <v>0</v>
      </c>
      <c r="D20" s="272">
        <v>0</v>
      </c>
    </row>
    <row r="21" spans="1:4" x14ac:dyDescent="0.2">
      <c r="A21" s="61">
        <v>1231</v>
      </c>
      <c r="B21" s="129" t="s">
        <v>155</v>
      </c>
      <c r="C21" s="268">
        <v>0</v>
      </c>
      <c r="D21" s="268">
        <v>0</v>
      </c>
    </row>
    <row r="22" spans="1:4" x14ac:dyDescent="0.2">
      <c r="A22" s="61">
        <v>1232</v>
      </c>
      <c r="B22" s="129" t="s">
        <v>156</v>
      </c>
      <c r="C22" s="268">
        <v>0</v>
      </c>
      <c r="D22" s="268">
        <v>0</v>
      </c>
    </row>
    <row r="23" spans="1:4" x14ac:dyDescent="0.2">
      <c r="A23" s="61">
        <v>1233</v>
      </c>
      <c r="B23" s="129" t="s">
        <v>157</v>
      </c>
      <c r="C23" s="268">
        <v>0</v>
      </c>
      <c r="D23" s="268">
        <v>0</v>
      </c>
    </row>
    <row r="24" spans="1:4" x14ac:dyDescent="0.2">
      <c r="A24" s="61">
        <v>1234</v>
      </c>
      <c r="B24" s="129" t="s">
        <v>158</v>
      </c>
      <c r="C24" s="268">
        <v>0</v>
      </c>
      <c r="D24" s="268">
        <v>0</v>
      </c>
    </row>
    <row r="25" spans="1:4" x14ac:dyDescent="0.2">
      <c r="A25" s="61">
        <v>1235</v>
      </c>
      <c r="B25" s="129" t="s">
        <v>159</v>
      </c>
      <c r="C25" s="268">
        <v>0</v>
      </c>
      <c r="D25" s="268">
        <v>0</v>
      </c>
    </row>
    <row r="26" spans="1:4" x14ac:dyDescent="0.2">
      <c r="A26" s="61">
        <v>1236</v>
      </c>
      <c r="B26" s="129" t="s">
        <v>160</v>
      </c>
      <c r="C26" s="268">
        <v>0</v>
      </c>
      <c r="D26" s="268">
        <v>0</v>
      </c>
    </row>
    <row r="27" spans="1:4" x14ac:dyDescent="0.2">
      <c r="A27" s="61">
        <v>1239</v>
      </c>
      <c r="B27" s="129" t="s">
        <v>161</v>
      </c>
      <c r="C27" s="268">
        <v>0</v>
      </c>
      <c r="D27" s="268">
        <v>0</v>
      </c>
    </row>
    <row r="28" spans="1:4" x14ac:dyDescent="0.2">
      <c r="A28" s="64">
        <v>1240</v>
      </c>
      <c r="B28" s="66" t="s">
        <v>162</v>
      </c>
      <c r="C28" s="272">
        <f>+SUM(C29:C36)</f>
        <v>406236.38</v>
      </c>
      <c r="D28" s="272">
        <f>+SUM(D29:D36)</f>
        <v>216893.57</v>
      </c>
    </row>
    <row r="29" spans="1:4" x14ac:dyDescent="0.2">
      <c r="A29" s="61">
        <v>1241</v>
      </c>
      <c r="B29" s="129" t="s">
        <v>163</v>
      </c>
      <c r="C29" s="268">
        <v>226971.51999999999</v>
      </c>
      <c r="D29" s="268">
        <v>37628.71</v>
      </c>
    </row>
    <row r="30" spans="1:4" x14ac:dyDescent="0.2">
      <c r="A30" s="61">
        <v>1242</v>
      </c>
      <c r="B30" s="129" t="s">
        <v>164</v>
      </c>
      <c r="C30" s="268">
        <v>0</v>
      </c>
      <c r="D30" s="268">
        <v>0</v>
      </c>
    </row>
    <row r="31" spans="1:4" x14ac:dyDescent="0.2">
      <c r="A31" s="61">
        <v>1243</v>
      </c>
      <c r="B31" s="129" t="s">
        <v>165</v>
      </c>
      <c r="C31" s="268">
        <v>0</v>
      </c>
      <c r="D31" s="268">
        <v>0</v>
      </c>
    </row>
    <row r="32" spans="1:4" x14ac:dyDescent="0.2">
      <c r="A32" s="61">
        <v>1244</v>
      </c>
      <c r="B32" s="129" t="s">
        <v>166</v>
      </c>
      <c r="C32" s="268">
        <v>0</v>
      </c>
      <c r="D32" s="268">
        <v>0</v>
      </c>
    </row>
    <row r="33" spans="1:6" x14ac:dyDescent="0.2">
      <c r="A33" s="61">
        <v>1245</v>
      </c>
      <c r="B33" s="129" t="s">
        <v>167</v>
      </c>
      <c r="C33" s="268">
        <v>29242.43</v>
      </c>
      <c r="D33" s="268">
        <v>29242.43</v>
      </c>
    </row>
    <row r="34" spans="1:6" x14ac:dyDescent="0.2">
      <c r="A34" s="61">
        <v>1246</v>
      </c>
      <c r="B34" s="129" t="s">
        <v>168</v>
      </c>
      <c r="C34" s="268">
        <v>150022.43</v>
      </c>
      <c r="D34" s="268">
        <v>150022.43</v>
      </c>
    </row>
    <row r="35" spans="1:6" x14ac:dyDescent="0.2">
      <c r="A35" s="61">
        <v>1247</v>
      </c>
      <c r="B35" s="129" t="s">
        <v>169</v>
      </c>
      <c r="C35" s="268">
        <v>0</v>
      </c>
      <c r="D35" s="268">
        <v>0</v>
      </c>
    </row>
    <row r="36" spans="1:6" x14ac:dyDescent="0.2">
      <c r="A36" s="61">
        <v>1248</v>
      </c>
      <c r="B36" s="129" t="s">
        <v>170</v>
      </c>
      <c r="C36" s="268">
        <v>0</v>
      </c>
      <c r="D36" s="268">
        <v>0</v>
      </c>
    </row>
    <row r="37" spans="1:6" x14ac:dyDescent="0.2">
      <c r="A37" s="64">
        <v>1250</v>
      </c>
      <c r="B37" s="66" t="s">
        <v>174</v>
      </c>
      <c r="C37" s="272">
        <f>+SUM(C38:C42)</f>
        <v>51460.01</v>
      </c>
      <c r="D37" s="272">
        <v>0</v>
      </c>
    </row>
    <row r="38" spans="1:6" x14ac:dyDescent="0.2">
      <c r="A38" s="61">
        <v>1251</v>
      </c>
      <c r="B38" s="129" t="s">
        <v>175</v>
      </c>
      <c r="C38" s="268">
        <v>51460.01</v>
      </c>
      <c r="D38" s="268">
        <v>0</v>
      </c>
    </row>
    <row r="39" spans="1:6" x14ac:dyDescent="0.2">
      <c r="A39" s="61">
        <v>1252</v>
      </c>
      <c r="B39" s="129" t="s">
        <v>176</v>
      </c>
      <c r="C39" s="268">
        <v>0</v>
      </c>
      <c r="D39" s="268">
        <v>0</v>
      </c>
    </row>
    <row r="40" spans="1:6" x14ac:dyDescent="0.2">
      <c r="A40" s="61">
        <v>1253</v>
      </c>
      <c r="B40" s="129" t="s">
        <v>177</v>
      </c>
      <c r="C40" s="268">
        <v>0</v>
      </c>
      <c r="D40" s="268">
        <v>0</v>
      </c>
    </row>
    <row r="41" spans="1:6" x14ac:dyDescent="0.2">
      <c r="A41" s="61">
        <v>1254</v>
      </c>
      <c r="B41" s="129" t="s">
        <v>178</v>
      </c>
      <c r="C41" s="268">
        <v>0</v>
      </c>
      <c r="D41" s="268">
        <v>0</v>
      </c>
    </row>
    <row r="42" spans="1:6" x14ac:dyDescent="0.2">
      <c r="A42" s="61">
        <v>1259</v>
      </c>
      <c r="B42" s="129" t="s">
        <v>179</v>
      </c>
      <c r="C42" s="268">
        <v>0</v>
      </c>
      <c r="D42" s="268">
        <v>0</v>
      </c>
    </row>
    <row r="43" spans="1:6" x14ac:dyDescent="0.2">
      <c r="A43" s="61"/>
      <c r="B43" s="65" t="s">
        <v>467</v>
      </c>
      <c r="C43" s="272">
        <f>C20+C28+C37</f>
        <v>457696.39</v>
      </c>
      <c r="D43" s="272">
        <f>D20+D28+D37</f>
        <v>216893.57</v>
      </c>
    </row>
    <row r="45" spans="1:6" ht="15" x14ac:dyDescent="0.25">
      <c r="A45" s="59" t="s">
        <v>468</v>
      </c>
      <c r="B45" s="59"/>
      <c r="C45" s="59"/>
      <c r="D45" s="59"/>
      <c r="F45"/>
    </row>
    <row r="46" spans="1:6" ht="15" x14ac:dyDescent="0.25">
      <c r="A46" s="60" t="s">
        <v>101</v>
      </c>
      <c r="B46" s="60" t="s">
        <v>458</v>
      </c>
      <c r="C46" s="63">
        <v>2022</v>
      </c>
      <c r="D46" s="63">
        <v>2021</v>
      </c>
      <c r="F46"/>
    </row>
    <row r="47" spans="1:6" ht="9.9499999999999993" customHeight="1" x14ac:dyDescent="0.25">
      <c r="A47" s="64">
        <v>3210</v>
      </c>
      <c r="B47" s="66" t="s">
        <v>469</v>
      </c>
      <c r="C47" s="272">
        <v>7121826.0899999961</v>
      </c>
      <c r="D47" s="272">
        <v>1412908.56</v>
      </c>
      <c r="E47" s="134"/>
      <c r="F47"/>
    </row>
    <row r="48" spans="1:6" ht="9.9499999999999993" customHeight="1" x14ac:dyDescent="0.25">
      <c r="A48" s="61"/>
      <c r="B48" s="65" t="s">
        <v>470</v>
      </c>
      <c r="C48" s="272">
        <f>+C61+C96</f>
        <v>2595005.54</v>
      </c>
      <c r="D48" s="272">
        <f>+D61+D93+D96</f>
        <v>1044206.6600000001</v>
      </c>
      <c r="E48" s="105"/>
      <c r="F48"/>
    </row>
    <row r="49" spans="1:6" ht="9.9499999999999993" customHeight="1" x14ac:dyDescent="0.25">
      <c r="A49" s="64">
        <v>5400</v>
      </c>
      <c r="B49" s="66" t="s">
        <v>285</v>
      </c>
      <c r="C49" s="272">
        <f>+C50+C52+C54+C56+C58</f>
        <v>0</v>
      </c>
      <c r="D49" s="272">
        <f>+D50+D52+D54+D56+D58</f>
        <v>0</v>
      </c>
      <c r="F49"/>
    </row>
    <row r="50" spans="1:6" ht="9.9499999999999993" customHeight="1" x14ac:dyDescent="0.25">
      <c r="A50" s="61">
        <v>5410</v>
      </c>
      <c r="B50" s="129" t="s">
        <v>471</v>
      </c>
      <c r="C50" s="268">
        <f>+C51</f>
        <v>0</v>
      </c>
      <c r="D50" s="268">
        <f>+D51</f>
        <v>0</v>
      </c>
      <c r="F50"/>
    </row>
    <row r="51" spans="1:6" ht="9.9499999999999993" customHeight="1" x14ac:dyDescent="0.25">
      <c r="A51" s="61">
        <v>5411</v>
      </c>
      <c r="B51" s="129" t="s">
        <v>283</v>
      </c>
      <c r="C51" s="268">
        <v>0</v>
      </c>
      <c r="D51" s="268">
        <v>0</v>
      </c>
      <c r="F51"/>
    </row>
    <row r="52" spans="1:6" ht="9.9499999999999993" customHeight="1" x14ac:dyDescent="0.25">
      <c r="A52" s="61">
        <v>5420</v>
      </c>
      <c r="B52" s="129" t="s">
        <v>472</v>
      </c>
      <c r="C52" s="268">
        <f>+C53</f>
        <v>0</v>
      </c>
      <c r="D52" s="268">
        <f>+D53</f>
        <v>0</v>
      </c>
      <c r="F52"/>
    </row>
    <row r="53" spans="1:6" ht="9.9499999999999993" customHeight="1" x14ac:dyDescent="0.25">
      <c r="A53" s="61">
        <v>5421</v>
      </c>
      <c r="B53" s="129" t="s">
        <v>280</v>
      </c>
      <c r="C53" s="268">
        <v>0</v>
      </c>
      <c r="D53" s="268">
        <v>0</v>
      </c>
      <c r="F53"/>
    </row>
    <row r="54" spans="1:6" ht="9.9499999999999993" customHeight="1" x14ac:dyDescent="0.25">
      <c r="A54" s="61">
        <v>5430</v>
      </c>
      <c r="B54" s="129" t="s">
        <v>473</v>
      </c>
      <c r="C54" s="268">
        <f>+C55</f>
        <v>0</v>
      </c>
      <c r="D54" s="268">
        <f>+D55</f>
        <v>0</v>
      </c>
      <c r="F54"/>
    </row>
    <row r="55" spans="1:6" ht="9.9499999999999993" customHeight="1" x14ac:dyDescent="0.25">
      <c r="A55" s="61">
        <v>5431</v>
      </c>
      <c r="B55" s="129" t="s">
        <v>277</v>
      </c>
      <c r="C55" s="268">
        <v>0</v>
      </c>
      <c r="D55" s="268">
        <v>0</v>
      </c>
      <c r="F55"/>
    </row>
    <row r="56" spans="1:6" ht="9.9499999999999993" customHeight="1" x14ac:dyDescent="0.25">
      <c r="A56" s="61">
        <v>5440</v>
      </c>
      <c r="B56" s="129" t="s">
        <v>474</v>
      </c>
      <c r="C56" s="268">
        <f>+C57</f>
        <v>0</v>
      </c>
      <c r="D56" s="268">
        <f>+D57</f>
        <v>0</v>
      </c>
      <c r="F56"/>
    </row>
    <row r="57" spans="1:6" ht="9.9499999999999993" customHeight="1" x14ac:dyDescent="0.25">
      <c r="A57" s="61">
        <v>5441</v>
      </c>
      <c r="B57" s="129" t="s">
        <v>474</v>
      </c>
      <c r="C57" s="268">
        <v>0</v>
      </c>
      <c r="D57" s="268">
        <v>0</v>
      </c>
      <c r="F57"/>
    </row>
    <row r="58" spans="1:6" ht="9.9499999999999993" customHeight="1" x14ac:dyDescent="0.25">
      <c r="A58" s="61">
        <v>5450</v>
      </c>
      <c r="B58" s="129" t="s">
        <v>475</v>
      </c>
      <c r="C58" s="268">
        <f>+C59+C60</f>
        <v>0</v>
      </c>
      <c r="D58" s="268">
        <f>+D59+D60</f>
        <v>0</v>
      </c>
      <c r="F58"/>
    </row>
    <row r="59" spans="1:6" ht="9.9499999999999993" customHeight="1" x14ac:dyDescent="0.25">
      <c r="A59" s="61">
        <v>5451</v>
      </c>
      <c r="B59" s="129" t="s">
        <v>273</v>
      </c>
      <c r="C59" s="268">
        <v>0</v>
      </c>
      <c r="D59" s="268">
        <v>0</v>
      </c>
      <c r="F59"/>
    </row>
    <row r="60" spans="1:6" ht="9.9499999999999993" customHeight="1" x14ac:dyDescent="0.25">
      <c r="A60" s="61">
        <v>5452</v>
      </c>
      <c r="B60" s="129" t="s">
        <v>272</v>
      </c>
      <c r="C60" s="268">
        <v>0</v>
      </c>
      <c r="D60" s="268">
        <v>0</v>
      </c>
      <c r="F60"/>
    </row>
    <row r="61" spans="1:6" ht="9.9499999999999993" customHeight="1" x14ac:dyDescent="0.25">
      <c r="A61" s="64">
        <v>5500</v>
      </c>
      <c r="B61" s="66" t="s">
        <v>271</v>
      </c>
      <c r="C61" s="272">
        <f>+C62+C71+C74+C80+C82+C84</f>
        <v>897376.71</v>
      </c>
      <c r="D61" s="272">
        <f>+D62+D71+D74+D80+D82+D84</f>
        <v>880582.10000000009</v>
      </c>
      <c r="F61"/>
    </row>
    <row r="62" spans="1:6" ht="9.9499999999999993" customHeight="1" x14ac:dyDescent="0.25">
      <c r="A62" s="64">
        <v>5510</v>
      </c>
      <c r="B62" s="66" t="s">
        <v>270</v>
      </c>
      <c r="C62" s="272">
        <f>+SUM(C63:C70)</f>
        <v>897376.71</v>
      </c>
      <c r="D62" s="272">
        <v>880582.10000000009</v>
      </c>
      <c r="F62"/>
    </row>
    <row r="63" spans="1:6" ht="9.9499999999999993" customHeight="1" x14ac:dyDescent="0.25">
      <c r="A63" s="61">
        <v>5511</v>
      </c>
      <c r="B63" s="129" t="s">
        <v>269</v>
      </c>
      <c r="C63" s="268">
        <v>0</v>
      </c>
      <c r="D63" s="268">
        <v>0</v>
      </c>
      <c r="F63"/>
    </row>
    <row r="64" spans="1:6" ht="9.9499999999999993" customHeight="1" x14ac:dyDescent="0.25">
      <c r="A64" s="61">
        <v>5512</v>
      </c>
      <c r="B64" s="129" t="s">
        <v>268</v>
      </c>
      <c r="C64" s="268">
        <v>0</v>
      </c>
      <c r="D64" s="268">
        <v>0</v>
      </c>
      <c r="F64"/>
    </row>
    <row r="65" spans="1:6" ht="9.9499999999999993" customHeight="1" x14ac:dyDescent="0.25">
      <c r="A65" s="61">
        <v>5513</v>
      </c>
      <c r="B65" s="129" t="s">
        <v>267</v>
      </c>
      <c r="C65" s="268">
        <v>666635.04</v>
      </c>
      <c r="D65" s="268">
        <v>666635.04</v>
      </c>
      <c r="F65"/>
    </row>
    <row r="66" spans="1:6" ht="9.9499999999999993" customHeight="1" x14ac:dyDescent="0.25">
      <c r="A66" s="61">
        <v>5514</v>
      </c>
      <c r="B66" s="129" t="s">
        <v>266</v>
      </c>
      <c r="C66" s="268">
        <v>0</v>
      </c>
      <c r="D66" s="268">
        <v>0</v>
      </c>
      <c r="F66"/>
    </row>
    <row r="67" spans="1:6" ht="9.9499999999999993" customHeight="1" x14ac:dyDescent="0.25">
      <c r="A67" s="61">
        <v>5515</v>
      </c>
      <c r="B67" s="129" t="s">
        <v>265</v>
      </c>
      <c r="C67" s="268">
        <v>229708.46</v>
      </c>
      <c r="D67" s="268">
        <v>210626.9</v>
      </c>
      <c r="F67"/>
    </row>
    <row r="68" spans="1:6" ht="9.9499999999999993" customHeight="1" x14ac:dyDescent="0.25">
      <c r="A68" s="61">
        <v>5516</v>
      </c>
      <c r="B68" s="129" t="s">
        <v>264</v>
      </c>
      <c r="C68" s="268">
        <v>0</v>
      </c>
      <c r="D68" s="268">
        <v>0</v>
      </c>
      <c r="F68"/>
    </row>
    <row r="69" spans="1:6" ht="9.9499999999999993" customHeight="1" x14ac:dyDescent="0.25">
      <c r="A69" s="61">
        <v>5517</v>
      </c>
      <c r="B69" s="129" t="s">
        <v>263</v>
      </c>
      <c r="C69" s="268">
        <v>1033.21</v>
      </c>
      <c r="D69" s="268">
        <v>3320.16</v>
      </c>
      <c r="F69"/>
    </row>
    <row r="70" spans="1:6" ht="9.9499999999999993" customHeight="1" x14ac:dyDescent="0.25">
      <c r="A70" s="61">
        <v>5518</v>
      </c>
      <c r="B70" s="129" t="s">
        <v>262</v>
      </c>
      <c r="C70" s="268">
        <v>0</v>
      </c>
      <c r="D70" s="268">
        <v>0</v>
      </c>
      <c r="F70"/>
    </row>
    <row r="71" spans="1:6" ht="9.9499999999999993" customHeight="1" x14ac:dyDescent="0.25">
      <c r="A71" s="64">
        <v>5520</v>
      </c>
      <c r="B71" s="66" t="s">
        <v>261</v>
      </c>
      <c r="C71" s="272">
        <f>+C72+C73</f>
        <v>0</v>
      </c>
      <c r="D71" s="272">
        <f>+D72+D73</f>
        <v>0</v>
      </c>
      <c r="F71"/>
    </row>
    <row r="72" spans="1:6" ht="9.9499999999999993" customHeight="1" x14ac:dyDescent="0.25">
      <c r="A72" s="61">
        <v>5521</v>
      </c>
      <c r="B72" s="129" t="s">
        <v>260</v>
      </c>
      <c r="C72" s="268">
        <v>0</v>
      </c>
      <c r="D72" s="268">
        <v>0</v>
      </c>
      <c r="F72"/>
    </row>
    <row r="73" spans="1:6" ht="9.9499999999999993" customHeight="1" x14ac:dyDescent="0.25">
      <c r="A73" s="61">
        <v>5522</v>
      </c>
      <c r="B73" s="129" t="s">
        <v>259</v>
      </c>
      <c r="C73" s="268">
        <v>0</v>
      </c>
      <c r="D73" s="268">
        <v>0</v>
      </c>
      <c r="F73"/>
    </row>
    <row r="74" spans="1:6" ht="9.9499999999999993" customHeight="1" x14ac:dyDescent="0.25">
      <c r="A74" s="64">
        <v>5530</v>
      </c>
      <c r="B74" s="66" t="s">
        <v>258</v>
      </c>
      <c r="C74" s="272">
        <f>+SUM(C75:C79)</f>
        <v>0</v>
      </c>
      <c r="D74" s="272">
        <f>+SUM(D75:D79)</f>
        <v>0</v>
      </c>
      <c r="F74"/>
    </row>
    <row r="75" spans="1:6" ht="9.9499999999999993" customHeight="1" x14ac:dyDescent="0.25">
      <c r="A75" s="61">
        <v>5531</v>
      </c>
      <c r="B75" s="129" t="s">
        <v>257</v>
      </c>
      <c r="C75" s="268">
        <v>0</v>
      </c>
      <c r="D75" s="268">
        <v>0</v>
      </c>
      <c r="F75"/>
    </row>
    <row r="76" spans="1:6" ht="9.9499999999999993" customHeight="1" x14ac:dyDescent="0.25">
      <c r="A76" s="61">
        <v>5532</v>
      </c>
      <c r="B76" s="129" t="s">
        <v>256</v>
      </c>
      <c r="C76" s="268">
        <v>0</v>
      </c>
      <c r="D76" s="268">
        <v>0</v>
      </c>
      <c r="F76"/>
    </row>
    <row r="77" spans="1:6" ht="9.9499999999999993" customHeight="1" x14ac:dyDescent="0.25">
      <c r="A77" s="61">
        <v>5533</v>
      </c>
      <c r="B77" s="129" t="s">
        <v>255</v>
      </c>
      <c r="C77" s="268">
        <v>0</v>
      </c>
      <c r="D77" s="268">
        <v>0</v>
      </c>
      <c r="F77"/>
    </row>
    <row r="78" spans="1:6" ht="9.9499999999999993" customHeight="1" x14ac:dyDescent="0.25">
      <c r="A78" s="61">
        <v>5534</v>
      </c>
      <c r="B78" s="129" t="s">
        <v>254</v>
      </c>
      <c r="C78" s="268">
        <v>0</v>
      </c>
      <c r="D78" s="268">
        <v>0</v>
      </c>
      <c r="F78"/>
    </row>
    <row r="79" spans="1:6" ht="9.9499999999999993" customHeight="1" x14ac:dyDescent="0.25">
      <c r="A79" s="61">
        <v>5535</v>
      </c>
      <c r="B79" s="129" t="s">
        <v>253</v>
      </c>
      <c r="C79" s="268">
        <v>0</v>
      </c>
      <c r="D79" s="268">
        <v>0</v>
      </c>
      <c r="F79"/>
    </row>
    <row r="80" spans="1:6" ht="9.9499999999999993" customHeight="1" x14ac:dyDescent="0.25">
      <c r="A80" s="64">
        <v>5540</v>
      </c>
      <c r="B80" s="66" t="s">
        <v>252</v>
      </c>
      <c r="C80" s="272">
        <f>+C81</f>
        <v>0</v>
      </c>
      <c r="D80" s="272">
        <f>+D81</f>
        <v>0</v>
      </c>
      <c r="F80"/>
    </row>
    <row r="81" spans="1:6" ht="9.9499999999999993" customHeight="1" x14ac:dyDescent="0.25">
      <c r="A81" s="61">
        <v>5541</v>
      </c>
      <c r="B81" s="129" t="s">
        <v>252</v>
      </c>
      <c r="C81" s="268">
        <v>0</v>
      </c>
      <c r="D81" s="268">
        <v>0</v>
      </c>
      <c r="F81"/>
    </row>
    <row r="82" spans="1:6" ht="9.9499999999999993" customHeight="1" x14ac:dyDescent="0.25">
      <c r="A82" s="64">
        <v>5550</v>
      </c>
      <c r="B82" s="66" t="s">
        <v>251</v>
      </c>
      <c r="C82" s="272">
        <f>+C83</f>
        <v>0</v>
      </c>
      <c r="D82" s="272">
        <f>+D83</f>
        <v>0</v>
      </c>
      <c r="F82"/>
    </row>
    <row r="83" spans="1:6" ht="9.9499999999999993" customHeight="1" x14ac:dyDescent="0.25">
      <c r="A83" s="61">
        <v>5551</v>
      </c>
      <c r="B83" s="129" t="s">
        <v>251</v>
      </c>
      <c r="C83" s="268">
        <v>0</v>
      </c>
      <c r="D83" s="268">
        <v>0</v>
      </c>
      <c r="F83"/>
    </row>
    <row r="84" spans="1:6" ht="9.9499999999999993" customHeight="1" x14ac:dyDescent="0.25">
      <c r="A84" s="64">
        <v>5590</v>
      </c>
      <c r="B84" s="66" t="s">
        <v>250</v>
      </c>
      <c r="C84" s="272">
        <f>+SUM(C85:C92)</f>
        <v>0</v>
      </c>
      <c r="D84" s="272">
        <f>+SUM(D85:D92)</f>
        <v>0</v>
      </c>
      <c r="F84"/>
    </row>
    <row r="85" spans="1:6" ht="9.9499999999999993" customHeight="1" x14ac:dyDescent="0.25">
      <c r="A85" s="61">
        <v>5591</v>
      </c>
      <c r="B85" s="129" t="s">
        <v>249</v>
      </c>
      <c r="C85" s="268">
        <v>0</v>
      </c>
      <c r="D85" s="268">
        <v>0</v>
      </c>
      <c r="F85"/>
    </row>
    <row r="86" spans="1:6" ht="9.9499999999999993" customHeight="1" x14ac:dyDescent="0.25">
      <c r="A86" s="61">
        <v>5592</v>
      </c>
      <c r="B86" s="129" t="s">
        <v>248</v>
      </c>
      <c r="C86" s="268">
        <v>0</v>
      </c>
      <c r="D86" s="268">
        <v>0</v>
      </c>
      <c r="F86"/>
    </row>
    <row r="87" spans="1:6" ht="9.9499999999999993" customHeight="1" x14ac:dyDescent="0.25">
      <c r="A87" s="61">
        <v>5593</v>
      </c>
      <c r="B87" s="129" t="s">
        <v>247</v>
      </c>
      <c r="C87" s="268">
        <v>0</v>
      </c>
      <c r="D87" s="268">
        <v>0</v>
      </c>
      <c r="F87"/>
    </row>
    <row r="88" spans="1:6" ht="9.9499999999999993" customHeight="1" x14ac:dyDescent="0.25">
      <c r="A88" s="61">
        <v>5594</v>
      </c>
      <c r="B88" s="129" t="s">
        <v>476</v>
      </c>
      <c r="C88" s="268">
        <v>0</v>
      </c>
      <c r="D88" s="268">
        <v>0</v>
      </c>
      <c r="F88"/>
    </row>
    <row r="89" spans="1:6" ht="9.9499999999999993" customHeight="1" x14ac:dyDescent="0.25">
      <c r="A89" s="61">
        <v>5595</v>
      </c>
      <c r="B89" s="129" t="s">
        <v>245</v>
      </c>
      <c r="C89" s="268">
        <v>0</v>
      </c>
      <c r="D89" s="268">
        <v>0</v>
      </c>
      <c r="F89"/>
    </row>
    <row r="90" spans="1:6" ht="9.9499999999999993" customHeight="1" x14ac:dyDescent="0.25">
      <c r="A90" s="61">
        <v>5596</v>
      </c>
      <c r="B90" s="129" t="s">
        <v>244</v>
      </c>
      <c r="C90" s="268">
        <v>0</v>
      </c>
      <c r="D90" s="268">
        <v>0</v>
      </c>
      <c r="F90"/>
    </row>
    <row r="91" spans="1:6" ht="9.9499999999999993" customHeight="1" x14ac:dyDescent="0.25">
      <c r="A91" s="61">
        <v>5597</v>
      </c>
      <c r="B91" s="129" t="s">
        <v>243</v>
      </c>
      <c r="C91" s="268">
        <v>0</v>
      </c>
      <c r="D91" s="268">
        <v>0</v>
      </c>
      <c r="F91"/>
    </row>
    <row r="92" spans="1:6" ht="9.9499999999999993" customHeight="1" x14ac:dyDescent="0.25">
      <c r="A92" s="61">
        <v>5599</v>
      </c>
      <c r="B92" s="129" t="s">
        <v>241</v>
      </c>
      <c r="C92" s="268">
        <v>0</v>
      </c>
      <c r="D92" s="268">
        <v>0</v>
      </c>
      <c r="F92"/>
    </row>
    <row r="93" spans="1:6" ht="9.9499999999999993" customHeight="1" x14ac:dyDescent="0.25">
      <c r="A93" s="64">
        <v>5600</v>
      </c>
      <c r="B93" s="66" t="s">
        <v>240</v>
      </c>
      <c r="C93" s="272">
        <v>0</v>
      </c>
      <c r="D93" s="272">
        <v>0</v>
      </c>
      <c r="F93"/>
    </row>
    <row r="94" spans="1:6" ht="9.9499999999999993" customHeight="1" x14ac:dyDescent="0.25">
      <c r="A94" s="64">
        <v>5610</v>
      </c>
      <c r="B94" s="66" t="s">
        <v>239</v>
      </c>
      <c r="C94" s="272">
        <f>+C95</f>
        <v>0</v>
      </c>
      <c r="D94" s="272">
        <f>+D95</f>
        <v>0</v>
      </c>
      <c r="F94"/>
    </row>
    <row r="95" spans="1:6" ht="9.9499999999999993" customHeight="1" x14ac:dyDescent="0.25">
      <c r="A95" s="61">
        <v>5611</v>
      </c>
      <c r="B95" s="129" t="s">
        <v>238</v>
      </c>
      <c r="C95" s="268">
        <v>0</v>
      </c>
      <c r="D95" s="268">
        <v>0</v>
      </c>
      <c r="F95"/>
    </row>
    <row r="96" spans="1:6" ht="9.9499999999999993" customHeight="1" x14ac:dyDescent="0.25">
      <c r="A96" s="64">
        <v>2110</v>
      </c>
      <c r="B96" s="67" t="s">
        <v>477</v>
      </c>
      <c r="C96" s="272">
        <f>+SUM(C97:C101)</f>
        <v>1697628.83</v>
      </c>
      <c r="D96" s="272">
        <v>163624.56000000006</v>
      </c>
      <c r="F96"/>
    </row>
    <row r="97" spans="1:6" ht="9.9499999999999993" customHeight="1" x14ac:dyDescent="0.25">
      <c r="A97" s="61">
        <v>2111</v>
      </c>
      <c r="B97" s="129" t="s">
        <v>478</v>
      </c>
      <c r="C97" s="268">
        <f>6186+3047+51397.62+115399.05+51397.62+51397.62+51397.62+51397.62+51397.62+17132.54+17132.54+747627.56</f>
        <v>1214910.4100000001</v>
      </c>
      <c r="D97" s="268">
        <v>145954.92000000004</v>
      </c>
      <c r="F97"/>
    </row>
    <row r="98" spans="1:6" ht="9.9499999999999993" customHeight="1" x14ac:dyDescent="0.25">
      <c r="A98" s="61">
        <v>2112</v>
      </c>
      <c r="B98" s="129" t="s">
        <v>479</v>
      </c>
      <c r="C98" s="268">
        <f>7460+11770.52+3361.89</f>
        <v>22592.41</v>
      </c>
      <c r="D98" s="268">
        <v>17669.64</v>
      </c>
      <c r="F98"/>
    </row>
    <row r="99" spans="1:6" ht="9.9499999999999993" customHeight="1" x14ac:dyDescent="0.25">
      <c r="A99" s="61">
        <v>2112</v>
      </c>
      <c r="B99" s="129" t="s">
        <v>480</v>
      </c>
      <c r="C99" s="268">
        <f>11646.4+6498.27+1335.02+66223.98+69600+46400+124500+54698.66+68783.68+10440</f>
        <v>460126.00999999995</v>
      </c>
      <c r="D99" s="268">
        <v>0</v>
      </c>
      <c r="F99"/>
    </row>
    <row r="100" spans="1:6" ht="9.9499999999999993" customHeight="1" x14ac:dyDescent="0.25">
      <c r="A100" s="61">
        <v>2115</v>
      </c>
      <c r="B100" s="129" t="s">
        <v>481</v>
      </c>
      <c r="C100" s="268">
        <v>0</v>
      </c>
      <c r="D100" s="268">
        <v>0</v>
      </c>
      <c r="F100"/>
    </row>
    <row r="101" spans="1:6" ht="9.9499999999999993" customHeight="1" x14ac:dyDescent="0.25">
      <c r="A101" s="61">
        <v>2114</v>
      </c>
      <c r="B101" s="129" t="s">
        <v>482</v>
      </c>
      <c r="C101" s="268">
        <v>0</v>
      </c>
      <c r="D101" s="268">
        <v>0</v>
      </c>
      <c r="F101"/>
    </row>
    <row r="102" spans="1:6" ht="9.9499999999999993" customHeight="1" x14ac:dyDescent="0.25">
      <c r="A102" s="61"/>
      <c r="B102" s="65" t="s">
        <v>483</v>
      </c>
      <c r="C102" s="272">
        <f>+C104+C107+C113+C115+C117+C125</f>
        <v>0</v>
      </c>
      <c r="D102" s="272">
        <v>0</v>
      </c>
      <c r="F102"/>
    </row>
    <row r="103" spans="1:6" ht="9.9499999999999993" customHeight="1" x14ac:dyDescent="0.2">
      <c r="A103" s="64">
        <v>4300</v>
      </c>
      <c r="B103" s="133" t="s">
        <v>377</v>
      </c>
      <c r="C103" s="268">
        <f>+C104+C107+C113+C115+C117</f>
        <v>0</v>
      </c>
      <c r="D103" s="268">
        <f>+D104+D107+D113+D115+D117</f>
        <v>0</v>
      </c>
    </row>
    <row r="104" spans="1:6" ht="9.9499999999999993" customHeight="1" x14ac:dyDescent="0.2">
      <c r="A104" s="64">
        <v>4310</v>
      </c>
      <c r="B104" s="133" t="s">
        <v>376</v>
      </c>
      <c r="C104" s="272">
        <f>+C105+C106</f>
        <v>0</v>
      </c>
      <c r="D104" s="272">
        <f>+D105+D106</f>
        <v>0</v>
      </c>
    </row>
    <row r="105" spans="1:6" ht="9.9499999999999993" customHeight="1" x14ac:dyDescent="0.2">
      <c r="A105" s="61">
        <v>4311</v>
      </c>
      <c r="B105" s="121" t="s">
        <v>375</v>
      </c>
      <c r="C105" s="268">
        <v>0</v>
      </c>
      <c r="D105" s="268">
        <v>0</v>
      </c>
    </row>
    <row r="106" spans="1:6" ht="9.9499999999999993" customHeight="1" x14ac:dyDescent="0.2">
      <c r="A106" s="61">
        <v>4319</v>
      </c>
      <c r="B106" s="121" t="s">
        <v>374</v>
      </c>
      <c r="C106" s="268">
        <v>0</v>
      </c>
      <c r="D106" s="268">
        <v>0</v>
      </c>
    </row>
    <row r="107" spans="1:6" ht="9.9499999999999993" customHeight="1" x14ac:dyDescent="0.2">
      <c r="A107" s="64">
        <v>4320</v>
      </c>
      <c r="B107" s="133" t="s">
        <v>373</v>
      </c>
      <c r="C107" s="272">
        <f>+SUM(C108:C112)</f>
        <v>0</v>
      </c>
      <c r="D107" s="272">
        <f>+SUM(D108:D112)</f>
        <v>0</v>
      </c>
    </row>
    <row r="108" spans="1:6" ht="9.9499999999999993" customHeight="1" x14ac:dyDescent="0.2">
      <c r="A108" s="61">
        <v>4321</v>
      </c>
      <c r="B108" s="121" t="s">
        <v>372</v>
      </c>
      <c r="C108" s="268">
        <v>0</v>
      </c>
      <c r="D108" s="268">
        <v>0</v>
      </c>
    </row>
    <row r="109" spans="1:6" ht="9.9499999999999993" customHeight="1" x14ac:dyDescent="0.2">
      <c r="A109" s="61">
        <v>4322</v>
      </c>
      <c r="B109" s="121" t="s">
        <v>371</v>
      </c>
      <c r="C109" s="268">
        <v>0</v>
      </c>
      <c r="D109" s="268">
        <v>0</v>
      </c>
    </row>
    <row r="110" spans="1:6" ht="9.9499999999999993" customHeight="1" x14ac:dyDescent="0.2">
      <c r="A110" s="61">
        <v>4323</v>
      </c>
      <c r="B110" s="121" t="s">
        <v>370</v>
      </c>
      <c r="C110" s="268">
        <v>0</v>
      </c>
      <c r="D110" s="268">
        <v>0</v>
      </c>
    </row>
    <row r="111" spans="1:6" ht="9.9499999999999993" customHeight="1" x14ac:dyDescent="0.2">
      <c r="A111" s="61">
        <v>4324</v>
      </c>
      <c r="B111" s="121" t="s">
        <v>369</v>
      </c>
      <c r="C111" s="268">
        <v>0</v>
      </c>
      <c r="D111" s="268">
        <v>0</v>
      </c>
    </row>
    <row r="112" spans="1:6" ht="9.9499999999999993" customHeight="1" x14ac:dyDescent="0.2">
      <c r="A112" s="61">
        <v>4325</v>
      </c>
      <c r="B112" s="121" t="s">
        <v>368</v>
      </c>
      <c r="C112" s="268">
        <v>0</v>
      </c>
      <c r="D112" s="268">
        <v>0</v>
      </c>
    </row>
    <row r="113" spans="1:6" ht="9.9499999999999993" customHeight="1" x14ac:dyDescent="0.2">
      <c r="A113" s="64">
        <v>4330</v>
      </c>
      <c r="B113" s="133" t="s">
        <v>367</v>
      </c>
      <c r="C113" s="272">
        <f>+C114</f>
        <v>0</v>
      </c>
      <c r="D113" s="272">
        <f>+D114</f>
        <v>0</v>
      </c>
    </row>
    <row r="114" spans="1:6" ht="9.9499999999999993" customHeight="1" x14ac:dyDescent="0.2">
      <c r="A114" s="61">
        <v>4331</v>
      </c>
      <c r="B114" s="121" t="s">
        <v>367</v>
      </c>
      <c r="C114" s="268">
        <v>0</v>
      </c>
      <c r="D114" s="268">
        <v>0</v>
      </c>
    </row>
    <row r="115" spans="1:6" ht="9.9499999999999993" customHeight="1" x14ac:dyDescent="0.2">
      <c r="A115" s="64">
        <v>4340</v>
      </c>
      <c r="B115" s="133" t="s">
        <v>366</v>
      </c>
      <c r="C115" s="272">
        <f>+C116</f>
        <v>0</v>
      </c>
      <c r="D115" s="272">
        <f>+D116</f>
        <v>0</v>
      </c>
    </row>
    <row r="116" spans="1:6" ht="9.9499999999999993" customHeight="1" x14ac:dyDescent="0.2">
      <c r="A116" s="61">
        <v>4341</v>
      </c>
      <c r="B116" s="121" t="s">
        <v>366</v>
      </c>
      <c r="C116" s="268">
        <v>0</v>
      </c>
      <c r="D116" s="268">
        <v>0</v>
      </c>
    </row>
    <row r="117" spans="1:6" ht="9.9499999999999993" customHeight="1" x14ac:dyDescent="0.2">
      <c r="A117" s="64">
        <v>4390</v>
      </c>
      <c r="B117" s="133" t="s">
        <v>360</v>
      </c>
      <c r="C117" s="272">
        <f>+SUM(C118:C124)</f>
        <v>0</v>
      </c>
      <c r="D117" s="272">
        <f>+SUM(D118:D124)</f>
        <v>0</v>
      </c>
    </row>
    <row r="118" spans="1:6" ht="9.9499999999999993" customHeight="1" x14ac:dyDescent="0.2">
      <c r="A118" s="61">
        <v>4392</v>
      </c>
      <c r="B118" s="121" t="s">
        <v>365</v>
      </c>
      <c r="C118" s="268">
        <v>0</v>
      </c>
      <c r="D118" s="268">
        <v>0</v>
      </c>
    </row>
    <row r="119" spans="1:6" ht="9.9499999999999993" customHeight="1" x14ac:dyDescent="0.2">
      <c r="A119" s="61">
        <v>4393</v>
      </c>
      <c r="B119" s="121" t="s">
        <v>364</v>
      </c>
      <c r="C119" s="268">
        <v>0</v>
      </c>
      <c r="D119" s="268">
        <v>0</v>
      </c>
    </row>
    <row r="120" spans="1:6" ht="9.9499999999999993" customHeight="1" x14ac:dyDescent="0.2">
      <c r="A120" s="61">
        <v>4394</v>
      </c>
      <c r="B120" s="121" t="s">
        <v>363</v>
      </c>
      <c r="C120" s="268">
        <v>0</v>
      </c>
      <c r="D120" s="268">
        <v>0</v>
      </c>
    </row>
    <row r="121" spans="1:6" ht="9.9499999999999993" customHeight="1" x14ac:dyDescent="0.2">
      <c r="A121" s="61">
        <v>4395</v>
      </c>
      <c r="B121" s="121" t="s">
        <v>244</v>
      </c>
      <c r="C121" s="268">
        <v>0</v>
      </c>
      <c r="D121" s="268">
        <v>0</v>
      </c>
    </row>
    <row r="122" spans="1:6" ht="9.9499999999999993" customHeight="1" x14ac:dyDescent="0.2">
      <c r="A122" s="61">
        <v>4396</v>
      </c>
      <c r="B122" s="121" t="s">
        <v>362</v>
      </c>
      <c r="C122" s="268">
        <v>0</v>
      </c>
      <c r="D122" s="268">
        <v>0</v>
      </c>
    </row>
    <row r="123" spans="1:6" ht="9.9499999999999993" customHeight="1" x14ac:dyDescent="0.2">
      <c r="A123" s="61">
        <v>4397</v>
      </c>
      <c r="B123" s="121" t="s">
        <v>361</v>
      </c>
      <c r="C123" s="268">
        <v>0</v>
      </c>
      <c r="D123" s="268">
        <v>0</v>
      </c>
    </row>
    <row r="124" spans="1:6" ht="9.9499999999999993" customHeight="1" x14ac:dyDescent="0.2">
      <c r="A124" s="61">
        <v>4399</v>
      </c>
      <c r="B124" s="121" t="s">
        <v>360</v>
      </c>
      <c r="C124" s="268">
        <v>0</v>
      </c>
      <c r="D124" s="268">
        <v>0</v>
      </c>
    </row>
    <row r="125" spans="1:6" ht="9.9499999999999993" customHeight="1" x14ac:dyDescent="0.25">
      <c r="A125" s="64">
        <v>1120</v>
      </c>
      <c r="B125" s="67" t="s">
        <v>484</v>
      </c>
      <c r="C125" s="272">
        <f>+SUM(C126:C134)</f>
        <v>0</v>
      </c>
      <c r="D125" s="272">
        <v>0</v>
      </c>
      <c r="F125"/>
    </row>
    <row r="126" spans="1:6" customFormat="1" ht="9.9499999999999993" customHeight="1" x14ac:dyDescent="0.25">
      <c r="A126" s="61">
        <v>1124</v>
      </c>
      <c r="B126" s="115" t="s">
        <v>485</v>
      </c>
      <c r="C126" s="268">
        <v>0</v>
      </c>
      <c r="D126" s="268">
        <v>0</v>
      </c>
    </row>
    <row r="127" spans="1:6" ht="9.9499999999999993" customHeight="1" x14ac:dyDescent="0.25">
      <c r="A127" s="61">
        <v>1124</v>
      </c>
      <c r="B127" s="115" t="s">
        <v>486</v>
      </c>
      <c r="C127" s="268">
        <v>0</v>
      </c>
      <c r="D127" s="268">
        <v>0</v>
      </c>
      <c r="F127"/>
    </row>
    <row r="128" spans="1:6" ht="9.9499999999999993" customHeight="1" x14ac:dyDescent="0.25">
      <c r="A128" s="61">
        <v>1124</v>
      </c>
      <c r="B128" s="115" t="s">
        <v>487</v>
      </c>
      <c r="C128" s="268">
        <v>0</v>
      </c>
      <c r="D128" s="268">
        <v>0</v>
      </c>
      <c r="F128"/>
    </row>
    <row r="129" spans="1:6" ht="9.9499999999999993" customHeight="1" x14ac:dyDescent="0.25">
      <c r="A129" s="61">
        <v>1124</v>
      </c>
      <c r="B129" s="115" t="s">
        <v>488</v>
      </c>
      <c r="C129" s="268">
        <v>0</v>
      </c>
      <c r="D129" s="268">
        <v>0</v>
      </c>
      <c r="F129"/>
    </row>
    <row r="130" spans="1:6" ht="9.9499999999999993" customHeight="1" x14ac:dyDescent="0.25">
      <c r="A130" s="61">
        <v>1124</v>
      </c>
      <c r="B130" s="115" t="s">
        <v>489</v>
      </c>
      <c r="C130" s="268">
        <v>0</v>
      </c>
      <c r="D130" s="268">
        <v>0</v>
      </c>
      <c r="F130"/>
    </row>
    <row r="131" spans="1:6" ht="9.9499999999999993" customHeight="1" x14ac:dyDescent="0.25">
      <c r="A131" s="61">
        <v>1124</v>
      </c>
      <c r="B131" s="115" t="s">
        <v>490</v>
      </c>
      <c r="C131" s="268">
        <v>0</v>
      </c>
      <c r="D131" s="268">
        <v>0</v>
      </c>
      <c r="F131"/>
    </row>
    <row r="132" spans="1:6" ht="9.9499999999999993" customHeight="1" x14ac:dyDescent="0.25">
      <c r="A132" s="61">
        <v>1122</v>
      </c>
      <c r="B132" s="115" t="s">
        <v>491</v>
      </c>
      <c r="C132" s="268">
        <v>0</v>
      </c>
      <c r="D132" s="268">
        <v>0</v>
      </c>
      <c r="F132"/>
    </row>
    <row r="133" spans="1:6" ht="9.9499999999999993" customHeight="1" x14ac:dyDescent="0.25">
      <c r="A133" s="61">
        <v>1122</v>
      </c>
      <c r="B133" s="115" t="s">
        <v>492</v>
      </c>
      <c r="C133" s="268">
        <v>0</v>
      </c>
      <c r="D133" s="268">
        <v>0</v>
      </c>
      <c r="F133"/>
    </row>
    <row r="134" spans="1:6" ht="9.9499999999999993" customHeight="1" x14ac:dyDescent="0.25">
      <c r="A134" s="61">
        <v>1122</v>
      </c>
      <c r="B134" s="115" t="s">
        <v>493</v>
      </c>
      <c r="C134" s="268">
        <v>0</v>
      </c>
      <c r="D134" s="268">
        <v>0</v>
      </c>
      <c r="F134"/>
    </row>
    <row r="135" spans="1:6" ht="9.9499999999999993" customHeight="1" x14ac:dyDescent="0.25">
      <c r="A135" s="61"/>
      <c r="B135" s="68" t="s">
        <v>494</v>
      </c>
      <c r="C135" s="272">
        <f>C47+C48-C102</f>
        <v>9716831.6299999952</v>
      </c>
      <c r="D135" s="272">
        <f>D47+D48-D102</f>
        <v>2457115.2200000002</v>
      </c>
      <c r="F135"/>
    </row>
    <row r="136" spans="1:6" ht="9.9499999999999993" customHeight="1" x14ac:dyDescent="0.25">
      <c r="C136" s="114"/>
      <c r="D136" s="62"/>
      <c r="F136"/>
    </row>
    <row r="137" spans="1:6" ht="9.9499999999999993" customHeight="1" x14ac:dyDescent="0.25">
      <c r="B137" s="40" t="s">
        <v>237</v>
      </c>
      <c r="F137"/>
    </row>
    <row r="138" spans="1:6" ht="9.9499999999999993" customHeight="1" x14ac:dyDescent="0.25">
      <c r="F138"/>
    </row>
    <row r="139" spans="1:6" ht="9.9499999999999993" customHeight="1" x14ac:dyDescent="0.25">
      <c r="F139"/>
    </row>
    <row r="140" spans="1:6" ht="9.9499999999999993" customHeight="1" x14ac:dyDescent="0.25">
      <c r="B140" s="40"/>
      <c r="F140"/>
    </row>
    <row r="141" spans="1:6" ht="9.9499999999999993" customHeight="1" x14ac:dyDescent="0.25">
      <c r="F141"/>
    </row>
    <row r="142" spans="1:6" ht="15" x14ac:dyDescent="0.25">
      <c r="F142"/>
    </row>
    <row r="143" spans="1:6" ht="15" x14ac:dyDescent="0.25">
      <c r="F143"/>
    </row>
    <row r="144" spans="1:6" ht="15" x14ac:dyDescent="0.25">
      <c r="F144"/>
    </row>
    <row r="145" spans="6:7" ht="15" x14ac:dyDescent="0.25">
      <c r="F145"/>
    </row>
    <row r="146" spans="6:7" ht="15" x14ac:dyDescent="0.25">
      <c r="F146"/>
    </row>
    <row r="147" spans="6:7" ht="15" x14ac:dyDescent="0.25">
      <c r="F147"/>
      <c r="G147" s="69"/>
    </row>
    <row r="148" spans="6:7" ht="15" x14ac:dyDescent="0.25">
      <c r="F148"/>
    </row>
    <row r="149" spans="6:7" ht="15" x14ac:dyDescent="0.25">
      <c r="F149"/>
    </row>
    <row r="150" spans="6:7" ht="15" x14ac:dyDescent="0.25">
      <c r="F150"/>
    </row>
    <row r="151" spans="6:7" ht="15" x14ac:dyDescent="0.25">
      <c r="F151"/>
    </row>
    <row r="152" spans="6:7" ht="15" x14ac:dyDescent="0.25">
      <c r="F152"/>
    </row>
  </sheetData>
  <sheetProtection formatCells="0" formatColumns="0" formatRows="0" insertColumns="0" insertRows="0" insertHyperlinks="0" deleteColumns="0" deleteRows="0" sort="0" autoFilter="0" pivotTables="0"/>
  <mergeCells count="3">
    <mergeCell ref="A1:C1"/>
    <mergeCell ref="A2:C2"/>
    <mergeCell ref="A3:C3"/>
  </mergeCells>
  <dataValidations count="2">
    <dataValidation allowBlank="1" showInputMessage="1" showErrorMessage="1" prompt="Saldo al 31 de diciembre del año anterior que se presenta" sqref="D7 D46"/>
    <dataValidation allowBlank="1" showInputMessage="1" showErrorMessage="1" prompt="Importe final del periodo que corresponde la información financiera trimestral que se presenta." sqref="C7 C46"/>
  </dataValidations>
  <pageMargins left="0.70866141732283472" right="0.70866141732283472" top="0.74803149606299213" bottom="0.74803149606299213" header="0.31496062992125984" footer="0.31496062992125984"/>
  <pageSetup paperSize="9" scale="70" fitToHeight="3"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C22"/>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28515625" style="73" customWidth="1"/>
    <col min="2" max="2" width="63.140625" style="73" customWidth="1"/>
    <col min="3" max="3" width="17.7109375" style="73" customWidth="1"/>
    <col min="4" max="16384" width="11.42578125" style="73"/>
  </cols>
  <sheetData>
    <row r="1" spans="1:3" s="131" customFormat="1" ht="18" customHeight="1" x14ac:dyDescent="0.25">
      <c r="A1" s="382" t="s">
        <v>618</v>
      </c>
      <c r="B1" s="383"/>
      <c r="C1" s="384"/>
    </row>
    <row r="2" spans="1:3" s="131" customFormat="1" ht="18" customHeight="1" x14ac:dyDescent="0.25">
      <c r="A2" s="385" t="s">
        <v>495</v>
      </c>
      <c r="B2" s="386"/>
      <c r="C2" s="387"/>
    </row>
    <row r="3" spans="1:3" s="131" customFormat="1" ht="18" customHeight="1" x14ac:dyDescent="0.25">
      <c r="A3" s="385" t="s">
        <v>1246</v>
      </c>
      <c r="B3" s="386"/>
      <c r="C3" s="387"/>
    </row>
    <row r="4" spans="1:3" s="70" customFormat="1" x14ac:dyDescent="0.2">
      <c r="A4" s="388" t="s">
        <v>496</v>
      </c>
      <c r="B4" s="389"/>
      <c r="C4" s="390"/>
    </row>
    <row r="5" spans="1:3" x14ac:dyDescent="0.2">
      <c r="A5" s="71" t="s">
        <v>497</v>
      </c>
      <c r="B5" s="71"/>
      <c r="C5" s="280">
        <v>26615769.052817233</v>
      </c>
    </row>
    <row r="6" spans="1:3" x14ac:dyDescent="0.2">
      <c r="B6" s="74"/>
      <c r="C6" s="281"/>
    </row>
    <row r="7" spans="1:3" x14ac:dyDescent="0.2">
      <c r="A7" s="75" t="s">
        <v>498</v>
      </c>
      <c r="B7" s="75"/>
      <c r="C7" s="282">
        <f>SUM(C8:C13)</f>
        <v>0</v>
      </c>
    </row>
    <row r="8" spans="1:3" x14ac:dyDescent="0.2">
      <c r="A8" s="76" t="s">
        <v>499</v>
      </c>
      <c r="B8" s="77" t="s">
        <v>376</v>
      </c>
      <c r="C8" s="283">
        <v>0</v>
      </c>
    </row>
    <row r="9" spans="1:3" x14ac:dyDescent="0.2">
      <c r="A9" s="78" t="s">
        <v>500</v>
      </c>
      <c r="B9" s="79" t="s">
        <v>501</v>
      </c>
      <c r="C9" s="283">
        <v>0</v>
      </c>
    </row>
    <row r="10" spans="1:3" x14ac:dyDescent="0.2">
      <c r="A10" s="78" t="s">
        <v>502</v>
      </c>
      <c r="B10" s="79" t="s">
        <v>367</v>
      </c>
      <c r="C10" s="283">
        <v>0</v>
      </c>
    </row>
    <row r="11" spans="1:3" x14ac:dyDescent="0.2">
      <c r="A11" s="78" t="s">
        <v>503</v>
      </c>
      <c r="B11" s="79" t="s">
        <v>366</v>
      </c>
      <c r="C11" s="283">
        <v>0</v>
      </c>
    </row>
    <row r="12" spans="1:3" x14ac:dyDescent="0.2">
      <c r="A12" s="78" t="s">
        <v>504</v>
      </c>
      <c r="B12" s="79" t="s">
        <v>360</v>
      </c>
      <c r="C12" s="283">
        <v>0</v>
      </c>
    </row>
    <row r="13" spans="1:3" x14ac:dyDescent="0.2">
      <c r="A13" s="80" t="s">
        <v>505</v>
      </c>
      <c r="B13" s="81" t="s">
        <v>506</v>
      </c>
      <c r="C13" s="283">
        <v>0</v>
      </c>
    </row>
    <row r="14" spans="1:3" x14ac:dyDescent="0.2">
      <c r="B14" s="82"/>
      <c r="C14" s="284"/>
    </row>
    <row r="15" spans="1:3" x14ac:dyDescent="0.2">
      <c r="A15" s="75" t="s">
        <v>507</v>
      </c>
      <c r="B15" s="74"/>
      <c r="C15" s="282">
        <f>SUM(C16:C18)</f>
        <v>0</v>
      </c>
    </row>
    <row r="16" spans="1:3" x14ac:dyDescent="0.2">
      <c r="A16" s="83">
        <v>3.1</v>
      </c>
      <c r="B16" s="79" t="s">
        <v>508</v>
      </c>
      <c r="C16" s="283">
        <v>0</v>
      </c>
    </row>
    <row r="17" spans="1:3" x14ac:dyDescent="0.2">
      <c r="A17" s="84">
        <v>3.2</v>
      </c>
      <c r="B17" s="79" t="s">
        <v>509</v>
      </c>
      <c r="C17" s="283">
        <v>0</v>
      </c>
    </row>
    <row r="18" spans="1:3" x14ac:dyDescent="0.2">
      <c r="A18" s="84">
        <v>3.3</v>
      </c>
      <c r="B18" s="81" t="s">
        <v>510</v>
      </c>
      <c r="C18" s="285">
        <v>0</v>
      </c>
    </row>
    <row r="19" spans="1:3" x14ac:dyDescent="0.2">
      <c r="B19" s="85"/>
      <c r="C19" s="286"/>
    </row>
    <row r="20" spans="1:3" x14ac:dyDescent="0.2">
      <c r="A20" s="86" t="s">
        <v>511</v>
      </c>
      <c r="B20" s="86"/>
      <c r="C20" s="280">
        <f>C5+C7-C15</f>
        <v>26615769.052817233</v>
      </c>
    </row>
    <row r="22" spans="1:3" ht="23.25" customHeight="1" x14ac:dyDescent="0.2">
      <c r="B22" s="402" t="s">
        <v>237</v>
      </c>
      <c r="C22" s="402"/>
    </row>
  </sheetData>
  <mergeCells count="5">
    <mergeCell ref="A1:C1"/>
    <mergeCell ref="A2:C2"/>
    <mergeCell ref="A3:C3"/>
    <mergeCell ref="A4:C4"/>
    <mergeCell ref="B22:C2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D41"/>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7109375" style="73" customWidth="1"/>
    <col min="2" max="2" width="62.140625" style="73" customWidth="1"/>
    <col min="3" max="3" width="17.7109375" style="73" customWidth="1"/>
    <col min="4" max="16384" width="11.42578125" style="73"/>
  </cols>
  <sheetData>
    <row r="1" spans="1:3" s="132" customFormat="1" ht="18.95" customHeight="1" x14ac:dyDescent="0.25">
      <c r="A1" s="391" t="s">
        <v>618</v>
      </c>
      <c r="B1" s="392"/>
      <c r="C1" s="393"/>
    </row>
    <row r="2" spans="1:3" s="132" customFormat="1" ht="18.95" customHeight="1" x14ac:dyDescent="0.25">
      <c r="A2" s="394" t="s">
        <v>549</v>
      </c>
      <c r="B2" s="401"/>
      <c r="C2" s="396"/>
    </row>
    <row r="3" spans="1:3" s="132" customFormat="1" ht="18.95" customHeight="1" x14ac:dyDescent="0.25">
      <c r="A3" s="394" t="s">
        <v>1246</v>
      </c>
      <c r="B3" s="401"/>
      <c r="C3" s="396"/>
    </row>
    <row r="4" spans="1:3" x14ac:dyDescent="0.2">
      <c r="A4" s="388" t="s">
        <v>496</v>
      </c>
      <c r="B4" s="389"/>
      <c r="C4" s="390"/>
    </row>
    <row r="5" spans="1:3" x14ac:dyDescent="0.2">
      <c r="A5" s="101" t="s">
        <v>548</v>
      </c>
      <c r="B5" s="71"/>
      <c r="C5" s="291">
        <v>19053867.200000007</v>
      </c>
    </row>
    <row r="6" spans="1:3" x14ac:dyDescent="0.2">
      <c r="A6" s="90"/>
      <c r="B6" s="74"/>
      <c r="C6" s="281"/>
    </row>
    <row r="7" spans="1:3" x14ac:dyDescent="0.2">
      <c r="A7" s="75" t="s">
        <v>547</v>
      </c>
      <c r="B7" s="100"/>
      <c r="C7" s="282">
        <f>SUM(C8:C28)</f>
        <v>457696.39</v>
      </c>
    </row>
    <row r="8" spans="1:3" x14ac:dyDescent="0.2">
      <c r="A8" s="99">
        <v>2.1</v>
      </c>
      <c r="B8" s="91" t="s">
        <v>345</v>
      </c>
      <c r="C8" s="292">
        <v>0</v>
      </c>
    </row>
    <row r="9" spans="1:3" x14ac:dyDescent="0.2">
      <c r="A9" s="99">
        <v>2.2000000000000002</v>
      </c>
      <c r="B9" s="91" t="s">
        <v>348</v>
      </c>
      <c r="C9" s="292">
        <v>0</v>
      </c>
    </row>
    <row r="10" spans="1:3" x14ac:dyDescent="0.2">
      <c r="A10" s="92">
        <v>2.2999999999999998</v>
      </c>
      <c r="B10" s="93" t="s">
        <v>163</v>
      </c>
      <c r="C10" s="292">
        <v>226971.51999999999</v>
      </c>
    </row>
    <row r="11" spans="1:3" x14ac:dyDescent="0.2">
      <c r="A11" s="92">
        <v>2.4</v>
      </c>
      <c r="B11" s="93" t="s">
        <v>164</v>
      </c>
      <c r="C11" s="292">
        <v>0</v>
      </c>
    </row>
    <row r="12" spans="1:3" x14ac:dyDescent="0.2">
      <c r="A12" s="92">
        <v>2.5</v>
      </c>
      <c r="B12" s="93" t="s">
        <v>165</v>
      </c>
      <c r="C12" s="292">
        <v>0</v>
      </c>
    </row>
    <row r="13" spans="1:3" x14ac:dyDescent="0.2">
      <c r="A13" s="92">
        <v>2.6</v>
      </c>
      <c r="B13" s="93" t="s">
        <v>166</v>
      </c>
      <c r="C13" s="292">
        <v>0</v>
      </c>
    </row>
    <row r="14" spans="1:3" x14ac:dyDescent="0.2">
      <c r="A14" s="92">
        <v>2.7</v>
      </c>
      <c r="B14" s="93" t="s">
        <v>167</v>
      </c>
      <c r="C14" s="292">
        <v>29242.43</v>
      </c>
    </row>
    <row r="15" spans="1:3" x14ac:dyDescent="0.2">
      <c r="A15" s="92">
        <v>2.8</v>
      </c>
      <c r="B15" s="93" t="s">
        <v>168</v>
      </c>
      <c r="C15" s="292">
        <v>150022.43</v>
      </c>
    </row>
    <row r="16" spans="1:3" x14ac:dyDescent="0.2">
      <c r="A16" s="92">
        <v>2.9</v>
      </c>
      <c r="B16" s="93" t="s">
        <v>170</v>
      </c>
      <c r="C16" s="292">
        <v>0</v>
      </c>
    </row>
    <row r="17" spans="1:3" x14ac:dyDescent="0.2">
      <c r="A17" s="92" t="s">
        <v>546</v>
      </c>
      <c r="B17" s="93" t="s">
        <v>545</v>
      </c>
      <c r="C17" s="292">
        <v>0</v>
      </c>
    </row>
    <row r="18" spans="1:3" x14ac:dyDescent="0.2">
      <c r="A18" s="92" t="s">
        <v>544</v>
      </c>
      <c r="B18" s="93" t="s">
        <v>174</v>
      </c>
      <c r="C18" s="292">
        <v>51460.01</v>
      </c>
    </row>
    <row r="19" spans="1:3" x14ac:dyDescent="0.2">
      <c r="A19" s="92" t="s">
        <v>543</v>
      </c>
      <c r="B19" s="93" t="s">
        <v>542</v>
      </c>
      <c r="C19" s="292">
        <v>0</v>
      </c>
    </row>
    <row r="20" spans="1:3" x14ac:dyDescent="0.2">
      <c r="A20" s="92" t="s">
        <v>541</v>
      </c>
      <c r="B20" s="93" t="s">
        <v>540</v>
      </c>
      <c r="C20" s="292">
        <v>0</v>
      </c>
    </row>
    <row r="21" spans="1:3" x14ac:dyDescent="0.2">
      <c r="A21" s="92" t="s">
        <v>539</v>
      </c>
      <c r="B21" s="93" t="s">
        <v>538</v>
      </c>
      <c r="C21" s="292">
        <v>0</v>
      </c>
    </row>
    <row r="22" spans="1:3" x14ac:dyDescent="0.2">
      <c r="A22" s="92" t="s">
        <v>537</v>
      </c>
      <c r="B22" s="93" t="s">
        <v>536</v>
      </c>
      <c r="C22" s="292">
        <v>0</v>
      </c>
    </row>
    <row r="23" spans="1:3" x14ac:dyDescent="0.2">
      <c r="A23" s="92" t="s">
        <v>535</v>
      </c>
      <c r="B23" s="93" t="s">
        <v>534</v>
      </c>
      <c r="C23" s="292">
        <v>0</v>
      </c>
    </row>
    <row r="24" spans="1:3" x14ac:dyDescent="0.2">
      <c r="A24" s="92" t="s">
        <v>533</v>
      </c>
      <c r="B24" s="93" t="s">
        <v>532</v>
      </c>
      <c r="C24" s="292">
        <v>0</v>
      </c>
    </row>
    <row r="25" spans="1:3" x14ac:dyDescent="0.2">
      <c r="A25" s="92" t="s">
        <v>531</v>
      </c>
      <c r="B25" s="93" t="s">
        <v>530</v>
      </c>
      <c r="C25" s="292">
        <v>0</v>
      </c>
    </row>
    <row r="26" spans="1:3" x14ac:dyDescent="0.2">
      <c r="A26" s="92" t="s">
        <v>529</v>
      </c>
      <c r="B26" s="93" t="s">
        <v>528</v>
      </c>
      <c r="C26" s="292">
        <v>0</v>
      </c>
    </row>
    <row r="27" spans="1:3" x14ac:dyDescent="0.2">
      <c r="A27" s="92" t="s">
        <v>527</v>
      </c>
      <c r="B27" s="93" t="s">
        <v>526</v>
      </c>
      <c r="C27" s="292">
        <v>0</v>
      </c>
    </row>
    <row r="28" spans="1:3" x14ac:dyDescent="0.2">
      <c r="A28" s="92" t="s">
        <v>525</v>
      </c>
      <c r="B28" s="91" t="s">
        <v>524</v>
      </c>
      <c r="C28" s="292">
        <v>0</v>
      </c>
    </row>
    <row r="29" spans="1:3" x14ac:dyDescent="0.2">
      <c r="A29" s="98"/>
      <c r="B29" s="97"/>
      <c r="C29" s="293"/>
    </row>
    <row r="30" spans="1:3" x14ac:dyDescent="0.2">
      <c r="A30" s="95" t="s">
        <v>523</v>
      </c>
      <c r="B30" s="94"/>
      <c r="C30" s="294">
        <f>SUM(C31:C37)</f>
        <v>897772.45</v>
      </c>
    </row>
    <row r="31" spans="1:3" x14ac:dyDescent="0.2">
      <c r="A31" s="92" t="s">
        <v>522</v>
      </c>
      <c r="B31" s="93" t="s">
        <v>270</v>
      </c>
      <c r="C31" s="292">
        <v>897377.01</v>
      </c>
    </row>
    <row r="32" spans="1:3" x14ac:dyDescent="0.2">
      <c r="A32" s="92" t="s">
        <v>521</v>
      </c>
      <c r="B32" s="93" t="s">
        <v>261</v>
      </c>
      <c r="C32" s="292">
        <v>0</v>
      </c>
    </row>
    <row r="33" spans="1:4" x14ac:dyDescent="0.2">
      <c r="A33" s="92" t="s">
        <v>520</v>
      </c>
      <c r="B33" s="93" t="s">
        <v>258</v>
      </c>
      <c r="C33" s="292">
        <v>0</v>
      </c>
    </row>
    <row r="34" spans="1:4" x14ac:dyDescent="0.2">
      <c r="A34" s="92" t="s">
        <v>519</v>
      </c>
      <c r="B34" s="93" t="s">
        <v>518</v>
      </c>
      <c r="C34" s="292">
        <v>0</v>
      </c>
    </row>
    <row r="35" spans="1:4" x14ac:dyDescent="0.2">
      <c r="A35" s="92" t="s">
        <v>517</v>
      </c>
      <c r="B35" s="93" t="s">
        <v>516</v>
      </c>
      <c r="C35" s="292">
        <v>0</v>
      </c>
    </row>
    <row r="36" spans="1:4" x14ac:dyDescent="0.2">
      <c r="A36" s="92" t="s">
        <v>515</v>
      </c>
      <c r="B36" s="93" t="s">
        <v>250</v>
      </c>
      <c r="C36" s="292">
        <v>0</v>
      </c>
    </row>
    <row r="37" spans="1:4" x14ac:dyDescent="0.2">
      <c r="A37" s="92" t="s">
        <v>514</v>
      </c>
      <c r="B37" s="91" t="s">
        <v>513</v>
      </c>
      <c r="C37" s="292">
        <v>395.44</v>
      </c>
    </row>
    <row r="38" spans="1:4" x14ac:dyDescent="0.2">
      <c r="A38" s="90"/>
      <c r="B38" s="89"/>
      <c r="C38" s="296"/>
    </row>
    <row r="39" spans="1:4" x14ac:dyDescent="0.2">
      <c r="A39" s="87" t="s">
        <v>512</v>
      </c>
      <c r="B39" s="71"/>
      <c r="C39" s="280">
        <f>C5-C7+C30</f>
        <v>19493943.260000005</v>
      </c>
    </row>
    <row r="40" spans="1:4" x14ac:dyDescent="0.2">
      <c r="C40" s="106"/>
      <c r="D40" s="106"/>
    </row>
    <row r="41" spans="1:4" ht="26.25" customHeight="1" x14ac:dyDescent="0.2">
      <c r="B41" s="402" t="s">
        <v>237</v>
      </c>
      <c r="C41" s="402"/>
    </row>
  </sheetData>
  <mergeCells count="5">
    <mergeCell ref="A1:C1"/>
    <mergeCell ref="A2:C2"/>
    <mergeCell ref="A3:C3"/>
    <mergeCell ref="A4:C4"/>
    <mergeCell ref="B41:C4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H144"/>
  <sheetViews>
    <sheetView showGridLines="0" view="pageBreakPreview" zoomScaleNormal="100" zoomScaleSheetLayoutView="100" workbookViewId="0">
      <selection sqref="A1:F1"/>
    </sheetView>
  </sheetViews>
  <sheetFormatPr baseColWidth="10" defaultColWidth="9.140625" defaultRowHeight="11.25" x14ac:dyDescent="0.2"/>
  <cols>
    <col min="1" max="1" width="10" style="40" customWidth="1"/>
    <col min="2" max="2" width="64.5703125" style="40" bestFit="1" customWidth="1"/>
    <col min="3" max="8" width="17" style="40" customWidth="1"/>
    <col min="9" max="16384" width="9.140625" style="40"/>
  </cols>
  <sheetData>
    <row r="1" spans="1:8" s="127" customFormat="1" ht="18.95" customHeight="1" x14ac:dyDescent="0.25">
      <c r="A1" s="379" t="s">
        <v>1240</v>
      </c>
      <c r="B1" s="380"/>
      <c r="C1" s="380"/>
      <c r="D1" s="380"/>
      <c r="E1" s="380"/>
      <c r="F1" s="380"/>
      <c r="G1" s="36" t="s">
        <v>95</v>
      </c>
      <c r="H1" s="37">
        <v>2022</v>
      </c>
    </row>
    <row r="2" spans="1:8" s="127" customFormat="1" ht="18.95" customHeight="1" x14ac:dyDescent="0.25">
      <c r="A2" s="379" t="s">
        <v>96</v>
      </c>
      <c r="B2" s="380"/>
      <c r="C2" s="380"/>
      <c r="D2" s="380"/>
      <c r="E2" s="380"/>
      <c r="F2" s="380"/>
      <c r="G2" s="36" t="s">
        <v>97</v>
      </c>
      <c r="H2" s="37" t="s">
        <v>599</v>
      </c>
    </row>
    <row r="3" spans="1:8" s="127" customFormat="1" ht="18.95" customHeight="1" x14ac:dyDescent="0.25">
      <c r="A3" s="379" t="s">
        <v>1239</v>
      </c>
      <c r="B3" s="380"/>
      <c r="C3" s="380"/>
      <c r="D3" s="380"/>
      <c r="E3" s="380"/>
      <c r="F3" s="380"/>
      <c r="G3" s="36" t="s">
        <v>98</v>
      </c>
      <c r="H3" s="37">
        <v>4</v>
      </c>
    </row>
    <row r="4" spans="1:8" x14ac:dyDescent="0.2">
      <c r="A4" s="38" t="s">
        <v>99</v>
      </c>
      <c r="B4" s="39"/>
      <c r="C4" s="39"/>
      <c r="D4" s="39"/>
      <c r="E4" s="39"/>
      <c r="F4" s="39"/>
      <c r="G4" s="39"/>
      <c r="H4" s="39"/>
    </row>
    <row r="6" spans="1:8" x14ac:dyDescent="0.2">
      <c r="A6" s="39" t="s">
        <v>100</v>
      </c>
      <c r="B6" s="39"/>
      <c r="C6" s="39"/>
      <c r="D6" s="39"/>
      <c r="E6" s="39"/>
      <c r="F6" s="39"/>
      <c r="G6" s="39"/>
      <c r="H6" s="39"/>
    </row>
    <row r="7" spans="1:8" x14ac:dyDescent="0.2">
      <c r="A7" s="41" t="s">
        <v>101</v>
      </c>
      <c r="B7" s="41" t="s">
        <v>102</v>
      </c>
      <c r="C7" s="41" t="s">
        <v>103</v>
      </c>
      <c r="D7" s="41" t="s">
        <v>104</v>
      </c>
      <c r="E7" s="41"/>
      <c r="F7" s="41"/>
      <c r="G7" s="41"/>
      <c r="H7" s="41"/>
    </row>
    <row r="8" spans="1:8" x14ac:dyDescent="0.2">
      <c r="A8" s="42">
        <v>1114</v>
      </c>
      <c r="B8" s="40" t="s">
        <v>105</v>
      </c>
      <c r="C8" s="268">
        <v>848.73</v>
      </c>
    </row>
    <row r="9" spans="1:8" x14ac:dyDescent="0.2">
      <c r="A9" s="42">
        <v>1115</v>
      </c>
      <c r="B9" s="40" t="s">
        <v>106</v>
      </c>
      <c r="C9" s="268">
        <v>0</v>
      </c>
    </row>
    <row r="10" spans="1:8" x14ac:dyDescent="0.2">
      <c r="A10" s="42">
        <v>1121</v>
      </c>
      <c r="B10" s="40" t="s">
        <v>107</v>
      </c>
      <c r="C10" s="268">
        <v>0</v>
      </c>
    </row>
    <row r="11" spans="1:8" x14ac:dyDescent="0.2">
      <c r="A11" s="42">
        <v>1211</v>
      </c>
      <c r="B11" s="40" t="s">
        <v>108</v>
      </c>
      <c r="C11" s="268">
        <v>0</v>
      </c>
    </row>
    <row r="13" spans="1:8" x14ac:dyDescent="0.2">
      <c r="A13" s="39" t="s">
        <v>109</v>
      </c>
      <c r="B13" s="39"/>
      <c r="C13" s="39"/>
      <c r="D13" s="39"/>
      <c r="E13" s="39"/>
      <c r="F13" s="39"/>
      <c r="G13" s="39"/>
      <c r="H13" s="39"/>
    </row>
    <row r="14" spans="1:8" x14ac:dyDescent="0.2">
      <c r="A14" s="41" t="s">
        <v>101</v>
      </c>
      <c r="B14" s="41" t="s">
        <v>102</v>
      </c>
      <c r="C14" s="41" t="s">
        <v>103</v>
      </c>
      <c r="D14" s="41">
        <v>2021</v>
      </c>
      <c r="E14" s="41">
        <v>2020</v>
      </c>
      <c r="F14" s="41">
        <v>2019</v>
      </c>
      <c r="G14" s="41">
        <v>2018</v>
      </c>
      <c r="H14" s="41" t="s">
        <v>110</v>
      </c>
    </row>
    <row r="15" spans="1:8" x14ac:dyDescent="0.2">
      <c r="A15" s="42">
        <v>1122</v>
      </c>
      <c r="B15" s="40" t="s">
        <v>111</v>
      </c>
      <c r="C15" s="268">
        <v>0</v>
      </c>
      <c r="D15" s="268">
        <v>0</v>
      </c>
      <c r="E15" s="268">
        <v>0</v>
      </c>
      <c r="F15" s="268">
        <v>0</v>
      </c>
      <c r="G15" s="268">
        <v>0</v>
      </c>
    </row>
    <row r="16" spans="1:8" x14ac:dyDescent="0.2">
      <c r="A16" s="42">
        <v>1124</v>
      </c>
      <c r="B16" s="40" t="s">
        <v>112</v>
      </c>
      <c r="C16" s="268">
        <v>590000</v>
      </c>
      <c r="D16" s="268">
        <v>590000</v>
      </c>
      <c r="E16" s="268">
        <v>590000</v>
      </c>
      <c r="F16" s="268">
        <v>590000</v>
      </c>
      <c r="G16" s="268">
        <v>590000</v>
      </c>
    </row>
    <row r="18" spans="1:8" x14ac:dyDescent="0.2">
      <c r="A18" s="39" t="s">
        <v>113</v>
      </c>
      <c r="B18" s="39"/>
      <c r="C18" s="39"/>
      <c r="D18" s="39"/>
      <c r="E18" s="39"/>
      <c r="F18" s="39"/>
      <c r="G18" s="39"/>
      <c r="H18" s="39"/>
    </row>
    <row r="19" spans="1:8" x14ac:dyDescent="0.2">
      <c r="A19" s="41" t="s">
        <v>101</v>
      </c>
      <c r="B19" s="41" t="s">
        <v>102</v>
      </c>
      <c r="C19" s="41" t="s">
        <v>103</v>
      </c>
      <c r="D19" s="41" t="s">
        <v>114</v>
      </c>
      <c r="E19" s="41" t="s">
        <v>115</v>
      </c>
      <c r="F19" s="41" t="s">
        <v>116</v>
      </c>
      <c r="G19" s="41" t="s">
        <v>117</v>
      </c>
      <c r="H19" s="41" t="s">
        <v>118</v>
      </c>
    </row>
    <row r="20" spans="1:8" x14ac:dyDescent="0.2">
      <c r="A20" s="42">
        <v>1123</v>
      </c>
      <c r="B20" s="40" t="s">
        <v>119</v>
      </c>
      <c r="C20" s="268">
        <v>31650.5</v>
      </c>
      <c r="D20" s="268">
        <v>10615.04</v>
      </c>
      <c r="E20" s="268">
        <v>0</v>
      </c>
      <c r="F20" s="268">
        <v>0</v>
      </c>
      <c r="G20" s="268">
        <v>21035.46</v>
      </c>
    </row>
    <row r="21" spans="1:8" x14ac:dyDescent="0.2">
      <c r="A21" s="42">
        <v>1125</v>
      </c>
      <c r="B21" s="40" t="s">
        <v>120</v>
      </c>
      <c r="C21" s="268">
        <v>0</v>
      </c>
      <c r="D21" s="268">
        <v>0</v>
      </c>
      <c r="E21" s="268">
        <v>0</v>
      </c>
      <c r="F21" s="268">
        <v>0</v>
      </c>
      <c r="G21" s="268">
        <v>0</v>
      </c>
    </row>
    <row r="22" spans="1:8" x14ac:dyDescent="0.2">
      <c r="A22" s="123">
        <v>1126</v>
      </c>
      <c r="B22" s="124" t="s">
        <v>121</v>
      </c>
      <c r="C22" s="268">
        <v>0</v>
      </c>
      <c r="D22" s="268">
        <v>0</v>
      </c>
      <c r="E22" s="268">
        <v>0</v>
      </c>
      <c r="F22" s="268">
        <v>0</v>
      </c>
      <c r="G22" s="268">
        <v>0</v>
      </c>
    </row>
    <row r="23" spans="1:8" x14ac:dyDescent="0.2">
      <c r="A23" s="123">
        <v>1129</v>
      </c>
      <c r="B23" s="124" t="s">
        <v>122</v>
      </c>
      <c r="C23" s="268">
        <v>0</v>
      </c>
      <c r="D23" s="268">
        <v>0</v>
      </c>
      <c r="E23" s="268">
        <v>0</v>
      </c>
      <c r="F23" s="268">
        <v>0</v>
      </c>
      <c r="G23" s="268">
        <v>0</v>
      </c>
    </row>
    <row r="24" spans="1:8" x14ac:dyDescent="0.2">
      <c r="A24" s="42">
        <v>1131</v>
      </c>
      <c r="B24" s="40" t="s">
        <v>123</v>
      </c>
      <c r="C24" s="268">
        <v>0</v>
      </c>
      <c r="D24" s="268">
        <v>0</v>
      </c>
      <c r="E24" s="268">
        <v>0</v>
      </c>
      <c r="F24" s="268">
        <v>0</v>
      </c>
      <c r="G24" s="268">
        <v>0</v>
      </c>
    </row>
    <row r="25" spans="1:8" x14ac:dyDescent="0.2">
      <c r="A25" s="42">
        <v>1132</v>
      </c>
      <c r="B25" s="40" t="s">
        <v>124</v>
      </c>
      <c r="C25" s="268">
        <v>0</v>
      </c>
      <c r="D25" s="268">
        <v>0</v>
      </c>
      <c r="E25" s="268">
        <v>0</v>
      </c>
      <c r="F25" s="268">
        <v>0</v>
      </c>
      <c r="G25" s="268">
        <v>0</v>
      </c>
    </row>
    <row r="26" spans="1:8" x14ac:dyDescent="0.2">
      <c r="A26" s="42">
        <v>1133</v>
      </c>
      <c r="B26" s="40" t="s">
        <v>125</v>
      </c>
      <c r="C26" s="268">
        <v>0</v>
      </c>
      <c r="D26" s="268">
        <v>0</v>
      </c>
      <c r="E26" s="268">
        <v>0</v>
      </c>
      <c r="F26" s="268">
        <v>0</v>
      </c>
      <c r="G26" s="268">
        <v>0</v>
      </c>
    </row>
    <row r="27" spans="1:8" x14ac:dyDescent="0.2">
      <c r="A27" s="42">
        <v>1134</v>
      </c>
      <c r="B27" s="40" t="s">
        <v>126</v>
      </c>
      <c r="C27" s="268">
        <v>0</v>
      </c>
      <c r="D27" s="268">
        <v>0</v>
      </c>
      <c r="E27" s="268">
        <v>0</v>
      </c>
      <c r="F27" s="268">
        <v>0</v>
      </c>
      <c r="G27" s="268">
        <v>0</v>
      </c>
    </row>
    <row r="28" spans="1:8" x14ac:dyDescent="0.2">
      <c r="A28" s="42">
        <v>1139</v>
      </c>
      <c r="B28" s="40" t="s">
        <v>127</v>
      </c>
      <c r="C28" s="268">
        <v>0</v>
      </c>
      <c r="D28" s="268">
        <v>0</v>
      </c>
      <c r="E28" s="268">
        <v>0</v>
      </c>
      <c r="F28" s="268">
        <v>0</v>
      </c>
      <c r="G28" s="268">
        <v>0</v>
      </c>
    </row>
    <row r="30" spans="1:8" x14ac:dyDescent="0.2">
      <c r="A30" s="39" t="s">
        <v>128</v>
      </c>
      <c r="B30" s="39"/>
      <c r="C30" s="39"/>
      <c r="D30" s="39"/>
      <c r="E30" s="39"/>
      <c r="F30" s="39"/>
      <c r="G30" s="39"/>
      <c r="H30" s="39"/>
    </row>
    <row r="31" spans="1:8" x14ac:dyDescent="0.2">
      <c r="A31" s="41" t="s">
        <v>101</v>
      </c>
      <c r="B31" s="41" t="s">
        <v>102</v>
      </c>
      <c r="C31" s="41" t="s">
        <v>103</v>
      </c>
      <c r="D31" s="41" t="s">
        <v>129</v>
      </c>
      <c r="E31" s="41" t="s">
        <v>130</v>
      </c>
      <c r="F31" s="41" t="s">
        <v>131</v>
      </c>
      <c r="G31" s="41" t="s">
        <v>132</v>
      </c>
      <c r="H31" s="41"/>
    </row>
    <row r="32" spans="1:8" x14ac:dyDescent="0.2">
      <c r="A32" s="42">
        <v>1140</v>
      </c>
      <c r="B32" s="40" t="s">
        <v>133</v>
      </c>
      <c r="C32" s="114">
        <v>0</v>
      </c>
    </row>
    <row r="33" spans="1:8" x14ac:dyDescent="0.2">
      <c r="A33" s="42">
        <v>1141</v>
      </c>
      <c r="B33" s="40" t="s">
        <v>134</v>
      </c>
      <c r="C33" s="114">
        <v>0</v>
      </c>
    </row>
    <row r="34" spans="1:8" x14ac:dyDescent="0.2">
      <c r="A34" s="42">
        <v>1142</v>
      </c>
      <c r="B34" s="40" t="s">
        <v>135</v>
      </c>
      <c r="C34" s="114">
        <v>0</v>
      </c>
    </row>
    <row r="35" spans="1:8" x14ac:dyDescent="0.2">
      <c r="A35" s="42">
        <v>1143</v>
      </c>
      <c r="B35" s="40" t="s">
        <v>136</v>
      </c>
      <c r="C35" s="114">
        <v>0</v>
      </c>
    </row>
    <row r="36" spans="1:8" x14ac:dyDescent="0.2">
      <c r="A36" s="42">
        <v>1144</v>
      </c>
      <c r="B36" s="40" t="s">
        <v>137</v>
      </c>
      <c r="C36" s="114">
        <v>0</v>
      </c>
    </row>
    <row r="37" spans="1:8" x14ac:dyDescent="0.2">
      <c r="A37" s="42">
        <v>1145</v>
      </c>
      <c r="B37" s="40" t="s">
        <v>138</v>
      </c>
      <c r="C37" s="114">
        <v>0</v>
      </c>
    </row>
    <row r="39" spans="1:8" x14ac:dyDescent="0.2">
      <c r="A39" s="39" t="s">
        <v>139</v>
      </c>
      <c r="B39" s="39"/>
      <c r="C39" s="39"/>
      <c r="D39" s="39"/>
      <c r="E39" s="39"/>
      <c r="F39" s="39"/>
      <c r="G39" s="39"/>
      <c r="H39" s="39"/>
    </row>
    <row r="40" spans="1:8" x14ac:dyDescent="0.2">
      <c r="A40" s="41" t="s">
        <v>101</v>
      </c>
      <c r="B40" s="41" t="s">
        <v>102</v>
      </c>
      <c r="C40" s="41" t="s">
        <v>103</v>
      </c>
      <c r="D40" s="41" t="s">
        <v>140</v>
      </c>
      <c r="E40" s="41" t="s">
        <v>141</v>
      </c>
      <c r="F40" s="41" t="s">
        <v>142</v>
      </c>
      <c r="G40" s="41"/>
      <c r="H40" s="41"/>
    </row>
    <row r="41" spans="1:8" x14ac:dyDescent="0.2">
      <c r="A41" s="42">
        <v>1150</v>
      </c>
      <c r="B41" s="40" t="s">
        <v>143</v>
      </c>
      <c r="C41" s="268">
        <v>29049.01</v>
      </c>
    </row>
    <row r="42" spans="1:8" x14ac:dyDescent="0.2">
      <c r="A42" s="42">
        <v>1151</v>
      </c>
      <c r="B42" s="40" t="s">
        <v>144</v>
      </c>
      <c r="C42" s="268">
        <v>29049.01</v>
      </c>
    </row>
    <row r="43" spans="1:8" x14ac:dyDescent="0.2">
      <c r="C43" s="269"/>
    </row>
    <row r="44" spans="1:8" x14ac:dyDescent="0.2">
      <c r="A44" s="39" t="s">
        <v>145</v>
      </c>
      <c r="B44" s="39"/>
      <c r="C44" s="39"/>
      <c r="D44" s="39"/>
      <c r="E44" s="39"/>
      <c r="F44" s="39"/>
      <c r="G44" s="39"/>
      <c r="H44" s="39"/>
    </row>
    <row r="45" spans="1:8" x14ac:dyDescent="0.2">
      <c r="A45" s="41" t="s">
        <v>101</v>
      </c>
      <c r="B45" s="41" t="s">
        <v>102</v>
      </c>
      <c r="C45" s="41" t="s">
        <v>103</v>
      </c>
      <c r="D45" s="41" t="s">
        <v>104</v>
      </c>
      <c r="E45" s="41" t="s">
        <v>118</v>
      </c>
      <c r="F45" s="41"/>
      <c r="G45" s="41"/>
      <c r="H45" s="41"/>
    </row>
    <row r="46" spans="1:8" x14ac:dyDescent="0.2">
      <c r="A46" s="42">
        <v>1213</v>
      </c>
      <c r="B46" s="40" t="s">
        <v>146</v>
      </c>
      <c r="C46" s="114">
        <v>0</v>
      </c>
    </row>
    <row r="48" spans="1:8" x14ac:dyDescent="0.2">
      <c r="A48" s="39" t="s">
        <v>147</v>
      </c>
      <c r="B48" s="39"/>
      <c r="C48" s="39"/>
      <c r="D48" s="39"/>
      <c r="E48" s="39"/>
      <c r="F48" s="39"/>
      <c r="G48" s="39"/>
      <c r="H48" s="39"/>
    </row>
    <row r="49" spans="1:8" x14ac:dyDescent="0.2">
      <c r="A49" s="41" t="s">
        <v>101</v>
      </c>
      <c r="B49" s="41" t="s">
        <v>102</v>
      </c>
      <c r="C49" s="41" t="s">
        <v>103</v>
      </c>
      <c r="D49" s="41"/>
      <c r="E49" s="41"/>
      <c r="F49" s="41"/>
      <c r="G49" s="41"/>
      <c r="H49" s="41"/>
    </row>
    <row r="50" spans="1:8" x14ac:dyDescent="0.2">
      <c r="A50" s="42">
        <v>1214</v>
      </c>
      <c r="B50" s="40" t="s">
        <v>148</v>
      </c>
      <c r="C50" s="114">
        <v>0</v>
      </c>
    </row>
    <row r="52" spans="1:8" x14ac:dyDescent="0.2">
      <c r="A52" s="39" t="s">
        <v>149</v>
      </c>
      <c r="B52" s="39"/>
      <c r="C52" s="39"/>
      <c r="D52" s="39"/>
      <c r="E52" s="39"/>
      <c r="F52" s="39"/>
      <c r="G52" s="39"/>
      <c r="H52" s="39"/>
    </row>
    <row r="53" spans="1:8" x14ac:dyDescent="0.2">
      <c r="A53" s="41" t="s">
        <v>101</v>
      </c>
      <c r="B53" s="41" t="s">
        <v>102</v>
      </c>
      <c r="C53" s="41" t="s">
        <v>103</v>
      </c>
      <c r="D53" s="41" t="s">
        <v>150</v>
      </c>
      <c r="E53" s="41" t="s">
        <v>151</v>
      </c>
      <c r="F53" s="41" t="s">
        <v>140</v>
      </c>
      <c r="G53" s="41" t="s">
        <v>152</v>
      </c>
      <c r="H53" s="41" t="s">
        <v>153</v>
      </c>
    </row>
    <row r="54" spans="1:8" x14ac:dyDescent="0.2">
      <c r="A54" s="42">
        <v>1230</v>
      </c>
      <c r="B54" s="40" t="s">
        <v>154</v>
      </c>
      <c r="C54" s="268">
        <v>80070798.159999996</v>
      </c>
      <c r="D54" s="268">
        <v>1579247.6400000006</v>
      </c>
      <c r="E54" s="268">
        <v>24015124.32</v>
      </c>
    </row>
    <row r="55" spans="1:8" x14ac:dyDescent="0.2">
      <c r="A55" s="42">
        <v>1231</v>
      </c>
      <c r="B55" s="40" t="s">
        <v>155</v>
      </c>
      <c r="C55" s="268">
        <v>33047825.649999999</v>
      </c>
      <c r="D55" s="268">
        <v>0</v>
      </c>
      <c r="E55" s="268">
        <v>0</v>
      </c>
    </row>
    <row r="56" spans="1:8" x14ac:dyDescent="0.2">
      <c r="A56" s="42">
        <v>1232</v>
      </c>
      <c r="B56" s="40" t="s">
        <v>156</v>
      </c>
      <c r="C56" s="268">
        <v>0</v>
      </c>
      <c r="D56" s="268">
        <v>0</v>
      </c>
      <c r="E56" s="268">
        <v>0</v>
      </c>
    </row>
    <row r="57" spans="1:8" x14ac:dyDescent="0.2">
      <c r="A57" s="42">
        <v>1233</v>
      </c>
      <c r="B57" s="40" t="s">
        <v>157</v>
      </c>
      <c r="C57" s="268">
        <v>40550705.210000001</v>
      </c>
      <c r="D57" s="268">
        <v>1579247.6400000006</v>
      </c>
      <c r="E57" s="268">
        <v>24015124.32</v>
      </c>
    </row>
    <row r="58" spans="1:8" x14ac:dyDescent="0.2">
      <c r="A58" s="42">
        <v>1234</v>
      </c>
      <c r="B58" s="40" t="s">
        <v>158</v>
      </c>
      <c r="C58" s="268">
        <v>0</v>
      </c>
      <c r="D58" s="268">
        <v>0</v>
      </c>
      <c r="E58" s="268">
        <v>0</v>
      </c>
    </row>
    <row r="59" spans="1:8" x14ac:dyDescent="0.2">
      <c r="A59" s="42">
        <v>1235</v>
      </c>
      <c r="B59" s="40" t="s">
        <v>159</v>
      </c>
      <c r="C59" s="268">
        <v>0</v>
      </c>
      <c r="D59" s="268">
        <v>0</v>
      </c>
      <c r="E59" s="268">
        <v>0</v>
      </c>
    </row>
    <row r="60" spans="1:8" x14ac:dyDescent="0.2">
      <c r="A60" s="42">
        <v>1236</v>
      </c>
      <c r="B60" s="40" t="s">
        <v>160</v>
      </c>
      <c r="C60" s="268">
        <v>6472267.2999999998</v>
      </c>
      <c r="D60" s="268">
        <v>0</v>
      </c>
      <c r="E60" s="268">
        <v>0</v>
      </c>
    </row>
    <row r="61" spans="1:8" x14ac:dyDescent="0.2">
      <c r="A61" s="42">
        <v>1239</v>
      </c>
      <c r="B61" s="40" t="s">
        <v>161</v>
      </c>
      <c r="C61" s="268">
        <v>0</v>
      </c>
      <c r="D61" s="268">
        <v>0</v>
      </c>
      <c r="E61" s="268">
        <v>0</v>
      </c>
    </row>
    <row r="62" spans="1:8" x14ac:dyDescent="0.2">
      <c r="A62" s="42">
        <v>1240</v>
      </c>
      <c r="B62" s="40" t="s">
        <v>162</v>
      </c>
      <c r="C62" s="268">
        <v>45956942.329999991</v>
      </c>
      <c r="D62" s="268">
        <v>1996513.3499999996</v>
      </c>
      <c r="E62" s="268">
        <v>35549765.32</v>
      </c>
    </row>
    <row r="63" spans="1:8" x14ac:dyDescent="0.2">
      <c r="A63" s="42">
        <v>1241</v>
      </c>
      <c r="B63" s="40" t="s">
        <v>163</v>
      </c>
      <c r="C63" s="268">
        <v>19816006.809999999</v>
      </c>
      <c r="D63" s="268">
        <v>833166.8900000006</v>
      </c>
      <c r="E63" s="268">
        <v>16147980.810000001</v>
      </c>
    </row>
    <row r="64" spans="1:8" x14ac:dyDescent="0.2">
      <c r="A64" s="42">
        <v>1242</v>
      </c>
      <c r="B64" s="40" t="s">
        <v>164</v>
      </c>
      <c r="C64" s="268">
        <v>1159365.1499999999</v>
      </c>
      <c r="D64" s="268">
        <v>12224.160000000033</v>
      </c>
      <c r="E64" s="268">
        <v>701408.83000000007</v>
      </c>
    </row>
    <row r="65" spans="1:8" x14ac:dyDescent="0.2">
      <c r="A65" s="42">
        <v>1243</v>
      </c>
      <c r="B65" s="40" t="s">
        <v>165</v>
      </c>
      <c r="C65" s="268">
        <v>4906324.3899999997</v>
      </c>
      <c r="D65" s="268">
        <v>343234.34999999963</v>
      </c>
      <c r="E65" s="268">
        <v>4820688.1399999997</v>
      </c>
    </row>
    <row r="66" spans="1:8" x14ac:dyDescent="0.2">
      <c r="A66" s="42">
        <v>1244</v>
      </c>
      <c r="B66" s="40" t="s">
        <v>166</v>
      </c>
      <c r="C66" s="268">
        <v>17336822.359999999</v>
      </c>
      <c r="D66" s="268">
        <v>674737.1099999994</v>
      </c>
      <c r="E66" s="268">
        <v>11985422.9</v>
      </c>
    </row>
    <row r="67" spans="1:8" x14ac:dyDescent="0.2">
      <c r="A67" s="42">
        <v>1245</v>
      </c>
      <c r="B67" s="40" t="s">
        <v>167</v>
      </c>
      <c r="C67" s="268">
        <v>639645.43000000005</v>
      </c>
      <c r="D67" s="268">
        <v>13530.239999999991</v>
      </c>
      <c r="E67" s="268">
        <v>598911.28</v>
      </c>
    </row>
    <row r="68" spans="1:8" x14ac:dyDescent="0.2">
      <c r="A68" s="42">
        <v>1246</v>
      </c>
      <c r="B68" s="40" t="s">
        <v>168</v>
      </c>
      <c r="C68" s="268">
        <v>2098778.19</v>
      </c>
      <c r="D68" s="268">
        <v>119620.59999999986</v>
      </c>
      <c r="E68" s="268">
        <v>1295353.3599999999</v>
      </c>
    </row>
    <row r="69" spans="1:8" x14ac:dyDescent="0.2">
      <c r="A69" s="42">
        <v>1247</v>
      </c>
      <c r="B69" s="40" t="s">
        <v>169</v>
      </c>
      <c r="C69" s="268">
        <v>0</v>
      </c>
      <c r="D69" s="268">
        <v>0</v>
      </c>
      <c r="E69" s="268">
        <v>0</v>
      </c>
    </row>
    <row r="70" spans="1:8" x14ac:dyDescent="0.2">
      <c r="A70" s="42">
        <v>1248</v>
      </c>
      <c r="B70" s="40" t="s">
        <v>170</v>
      </c>
      <c r="C70" s="268">
        <v>0</v>
      </c>
      <c r="D70" s="268">
        <v>0</v>
      </c>
      <c r="E70" s="268">
        <v>0</v>
      </c>
    </row>
    <row r="72" spans="1:8" x14ac:dyDescent="0.2">
      <c r="A72" s="39" t="s">
        <v>171</v>
      </c>
      <c r="B72" s="39"/>
      <c r="C72" s="39"/>
      <c r="D72" s="39"/>
      <c r="E72" s="39"/>
      <c r="F72" s="39"/>
      <c r="G72" s="39"/>
      <c r="H72" s="39"/>
    </row>
    <row r="73" spans="1:8" x14ac:dyDescent="0.2">
      <c r="A73" s="41" t="s">
        <v>101</v>
      </c>
      <c r="B73" s="41" t="s">
        <v>102</v>
      </c>
      <c r="C73" s="41" t="s">
        <v>103</v>
      </c>
      <c r="D73" s="41" t="s">
        <v>172</v>
      </c>
      <c r="E73" s="41" t="s">
        <v>173</v>
      </c>
      <c r="F73" s="41" t="s">
        <v>140</v>
      </c>
      <c r="G73" s="41" t="s">
        <v>152</v>
      </c>
      <c r="H73" s="41" t="s">
        <v>153</v>
      </c>
    </row>
    <row r="74" spans="1:8" x14ac:dyDescent="0.2">
      <c r="A74" s="42">
        <v>1250</v>
      </c>
      <c r="B74" s="40" t="s">
        <v>174</v>
      </c>
      <c r="C74" s="268">
        <v>19087.8</v>
      </c>
      <c r="D74" s="268">
        <v>19087.8</v>
      </c>
      <c r="E74" s="268">
        <v>19087.8</v>
      </c>
    </row>
    <row r="75" spans="1:8" x14ac:dyDescent="0.2">
      <c r="A75" s="42">
        <v>1251</v>
      </c>
      <c r="B75" s="40" t="s">
        <v>175</v>
      </c>
      <c r="C75" s="268">
        <v>19087.8</v>
      </c>
      <c r="D75" s="268">
        <v>19087.8</v>
      </c>
      <c r="E75" s="268">
        <v>19087.8</v>
      </c>
    </row>
    <row r="76" spans="1:8" x14ac:dyDescent="0.2">
      <c r="A76" s="42">
        <v>1252</v>
      </c>
      <c r="B76" s="40" t="s">
        <v>176</v>
      </c>
      <c r="C76" s="268">
        <v>0</v>
      </c>
      <c r="D76" s="268">
        <v>0</v>
      </c>
      <c r="E76" s="268">
        <v>0</v>
      </c>
    </row>
    <row r="77" spans="1:8" x14ac:dyDescent="0.2">
      <c r="A77" s="42">
        <v>1253</v>
      </c>
      <c r="B77" s="40" t="s">
        <v>177</v>
      </c>
      <c r="C77" s="268">
        <v>0</v>
      </c>
      <c r="D77" s="268">
        <v>0</v>
      </c>
      <c r="E77" s="268">
        <v>0</v>
      </c>
    </row>
    <row r="78" spans="1:8" x14ac:dyDescent="0.2">
      <c r="A78" s="42">
        <v>1254</v>
      </c>
      <c r="B78" s="40" t="s">
        <v>178</v>
      </c>
      <c r="C78" s="268">
        <v>0</v>
      </c>
      <c r="D78" s="268">
        <v>0</v>
      </c>
      <c r="E78" s="268">
        <v>0</v>
      </c>
    </row>
    <row r="79" spans="1:8" x14ac:dyDescent="0.2">
      <c r="A79" s="42">
        <v>1259</v>
      </c>
      <c r="B79" s="40" t="s">
        <v>179</v>
      </c>
      <c r="C79" s="268">
        <v>0</v>
      </c>
      <c r="D79" s="268">
        <v>0</v>
      </c>
      <c r="E79" s="268">
        <v>0</v>
      </c>
    </row>
    <row r="80" spans="1:8" x14ac:dyDescent="0.2">
      <c r="A80" s="42">
        <v>1270</v>
      </c>
      <c r="B80" s="40" t="s">
        <v>180</v>
      </c>
      <c r="C80" s="268">
        <v>0</v>
      </c>
      <c r="D80" s="268">
        <v>0</v>
      </c>
      <c r="E80" s="268">
        <v>0</v>
      </c>
    </row>
    <row r="81" spans="1:8" x14ac:dyDescent="0.2">
      <c r="A81" s="42">
        <v>1271</v>
      </c>
      <c r="B81" s="40" t="s">
        <v>181</v>
      </c>
      <c r="C81" s="268">
        <v>0</v>
      </c>
      <c r="D81" s="268">
        <v>0</v>
      </c>
      <c r="E81" s="268">
        <v>0</v>
      </c>
    </row>
    <row r="82" spans="1:8" x14ac:dyDescent="0.2">
      <c r="A82" s="42">
        <v>1272</v>
      </c>
      <c r="B82" s="40" t="s">
        <v>182</v>
      </c>
      <c r="C82" s="268">
        <v>0</v>
      </c>
      <c r="D82" s="268">
        <v>0</v>
      </c>
      <c r="E82" s="268">
        <v>0</v>
      </c>
    </row>
    <row r="83" spans="1:8" x14ac:dyDescent="0.2">
      <c r="A83" s="42">
        <v>1273</v>
      </c>
      <c r="B83" s="40" t="s">
        <v>183</v>
      </c>
      <c r="C83" s="268">
        <v>0</v>
      </c>
      <c r="D83" s="268">
        <v>0</v>
      </c>
      <c r="E83" s="268">
        <v>0</v>
      </c>
    </row>
    <row r="84" spans="1:8" x14ac:dyDescent="0.2">
      <c r="A84" s="42">
        <v>1274</v>
      </c>
      <c r="B84" s="40" t="s">
        <v>184</v>
      </c>
      <c r="C84" s="268">
        <v>0</v>
      </c>
      <c r="D84" s="268">
        <v>0</v>
      </c>
      <c r="E84" s="268">
        <v>0</v>
      </c>
    </row>
    <row r="85" spans="1:8" x14ac:dyDescent="0.2">
      <c r="A85" s="42">
        <v>1275</v>
      </c>
      <c r="B85" s="40" t="s">
        <v>185</v>
      </c>
      <c r="C85" s="268">
        <v>0</v>
      </c>
      <c r="D85" s="268">
        <v>0</v>
      </c>
      <c r="E85" s="268">
        <v>0</v>
      </c>
    </row>
    <row r="86" spans="1:8" x14ac:dyDescent="0.2">
      <c r="A86" s="42">
        <v>1279</v>
      </c>
      <c r="B86" s="40" t="s">
        <v>186</v>
      </c>
      <c r="C86" s="268">
        <v>0</v>
      </c>
      <c r="D86" s="268">
        <v>0</v>
      </c>
      <c r="E86" s="268">
        <v>0</v>
      </c>
    </row>
    <row r="88" spans="1:8" x14ac:dyDescent="0.2">
      <c r="A88" s="39" t="s">
        <v>187</v>
      </c>
      <c r="B88" s="39"/>
      <c r="C88" s="39"/>
      <c r="D88" s="39"/>
      <c r="E88" s="39"/>
      <c r="F88" s="39"/>
      <c r="G88" s="39"/>
      <c r="H88" s="39"/>
    </row>
    <row r="89" spans="1:8" x14ac:dyDescent="0.2">
      <c r="A89" s="41" t="s">
        <v>101</v>
      </c>
      <c r="B89" s="41" t="s">
        <v>102</v>
      </c>
      <c r="C89" s="41" t="s">
        <v>103</v>
      </c>
      <c r="D89" s="41" t="s">
        <v>188</v>
      </c>
      <c r="E89" s="41"/>
      <c r="F89" s="41"/>
      <c r="G89" s="41"/>
      <c r="H89" s="41"/>
    </row>
    <row r="90" spans="1:8" x14ac:dyDescent="0.2">
      <c r="A90" s="42">
        <v>1160</v>
      </c>
      <c r="B90" s="40" t="s">
        <v>189</v>
      </c>
      <c r="C90" s="114">
        <v>0</v>
      </c>
    </row>
    <row r="91" spans="1:8" x14ac:dyDescent="0.2">
      <c r="A91" s="42">
        <v>1161</v>
      </c>
      <c r="B91" s="40" t="s">
        <v>190</v>
      </c>
      <c r="C91" s="114">
        <v>0</v>
      </c>
    </row>
    <row r="92" spans="1:8" x14ac:dyDescent="0.2">
      <c r="A92" s="42">
        <v>1162</v>
      </c>
      <c r="B92" s="40" t="s">
        <v>191</v>
      </c>
      <c r="C92" s="114">
        <v>0</v>
      </c>
    </row>
    <row r="94" spans="1:8" x14ac:dyDescent="0.2">
      <c r="A94" s="39" t="s">
        <v>192</v>
      </c>
      <c r="B94" s="39"/>
      <c r="C94" s="39"/>
      <c r="D94" s="39"/>
      <c r="E94" s="39"/>
      <c r="F94" s="39"/>
      <c r="G94" s="39"/>
      <c r="H94" s="39"/>
    </row>
    <row r="95" spans="1:8" x14ac:dyDescent="0.2">
      <c r="A95" s="41" t="s">
        <v>101</v>
      </c>
      <c r="B95" s="41" t="s">
        <v>102</v>
      </c>
      <c r="C95" s="41" t="s">
        <v>103</v>
      </c>
      <c r="D95" s="41" t="s">
        <v>118</v>
      </c>
      <c r="E95" s="41"/>
      <c r="F95" s="41"/>
      <c r="G95" s="41"/>
      <c r="H95" s="41"/>
    </row>
    <row r="96" spans="1:8" x14ac:dyDescent="0.2">
      <c r="A96" s="42">
        <v>1290</v>
      </c>
      <c r="B96" s="40" t="s">
        <v>193</v>
      </c>
      <c r="C96" s="268">
        <v>289605.59999999998</v>
      </c>
    </row>
    <row r="97" spans="1:8" x14ac:dyDescent="0.2">
      <c r="A97" s="42">
        <v>1291</v>
      </c>
      <c r="B97" s="40" t="s">
        <v>194</v>
      </c>
      <c r="C97" s="268">
        <v>0</v>
      </c>
    </row>
    <row r="98" spans="1:8" x14ac:dyDescent="0.2">
      <c r="A98" s="42">
        <v>1292</v>
      </c>
      <c r="B98" s="40" t="s">
        <v>195</v>
      </c>
      <c r="C98" s="268">
        <v>0</v>
      </c>
    </row>
    <row r="99" spans="1:8" x14ac:dyDescent="0.2">
      <c r="A99" s="42">
        <v>1293</v>
      </c>
      <c r="B99" s="40" t="s">
        <v>196</v>
      </c>
      <c r="C99" s="268">
        <v>289605.59999999998</v>
      </c>
    </row>
    <row r="101" spans="1:8" x14ac:dyDescent="0.2">
      <c r="A101" s="39" t="s">
        <v>197</v>
      </c>
      <c r="B101" s="39"/>
      <c r="C101" s="39"/>
      <c r="D101" s="39"/>
      <c r="E101" s="39"/>
      <c r="F101" s="39"/>
      <c r="G101" s="39"/>
      <c r="H101" s="39"/>
    </row>
    <row r="102" spans="1:8" x14ac:dyDescent="0.2">
      <c r="A102" s="41" t="s">
        <v>101</v>
      </c>
      <c r="B102" s="41" t="s">
        <v>102</v>
      </c>
      <c r="C102" s="41" t="s">
        <v>103</v>
      </c>
      <c r="D102" s="41" t="s">
        <v>114</v>
      </c>
      <c r="E102" s="41" t="s">
        <v>115</v>
      </c>
      <c r="F102" s="41" t="s">
        <v>116</v>
      </c>
      <c r="G102" s="41" t="s">
        <v>198</v>
      </c>
      <c r="H102" s="41" t="s">
        <v>199</v>
      </c>
    </row>
    <row r="103" spans="1:8" x14ac:dyDescent="0.2">
      <c r="A103" s="42">
        <v>2110</v>
      </c>
      <c r="B103" s="40" t="s">
        <v>200</v>
      </c>
      <c r="C103" s="268">
        <v>12532832.440000001</v>
      </c>
      <c r="D103" s="268">
        <v>12369931.010000002</v>
      </c>
      <c r="E103" s="268">
        <v>0</v>
      </c>
      <c r="F103" s="268">
        <v>0</v>
      </c>
      <c r="G103" s="268">
        <v>162901.43</v>
      </c>
    </row>
    <row r="104" spans="1:8" x14ac:dyDescent="0.2">
      <c r="A104" s="42">
        <v>2111</v>
      </c>
      <c r="B104" s="40" t="s">
        <v>201</v>
      </c>
      <c r="C104" s="268">
        <v>25851.37</v>
      </c>
      <c r="D104" s="268">
        <v>25851.37</v>
      </c>
      <c r="E104" s="268">
        <v>0</v>
      </c>
      <c r="F104" s="268">
        <v>0</v>
      </c>
      <c r="G104" s="268">
        <v>0</v>
      </c>
    </row>
    <row r="105" spans="1:8" x14ac:dyDescent="0.2">
      <c r="A105" s="42">
        <v>2112</v>
      </c>
      <c r="B105" s="40" t="s">
        <v>202</v>
      </c>
      <c r="C105" s="268">
        <v>1326357</v>
      </c>
      <c r="D105" s="268">
        <v>1326357</v>
      </c>
      <c r="E105" s="268">
        <v>0</v>
      </c>
      <c r="F105" s="268">
        <v>0</v>
      </c>
      <c r="G105" s="268">
        <v>0</v>
      </c>
    </row>
    <row r="106" spans="1:8" x14ac:dyDescent="0.2">
      <c r="A106" s="42">
        <v>2113</v>
      </c>
      <c r="B106" s="40" t="s">
        <v>203</v>
      </c>
      <c r="C106" s="268">
        <v>0</v>
      </c>
      <c r="D106" s="268">
        <v>0</v>
      </c>
      <c r="E106" s="268">
        <v>0</v>
      </c>
      <c r="F106" s="268">
        <v>0</v>
      </c>
      <c r="G106" s="268">
        <v>0</v>
      </c>
    </row>
    <row r="107" spans="1:8" x14ac:dyDescent="0.2">
      <c r="A107" s="42">
        <v>2114</v>
      </c>
      <c r="B107" s="40" t="s">
        <v>204</v>
      </c>
      <c r="C107" s="268">
        <v>0</v>
      </c>
      <c r="D107" s="268">
        <v>0</v>
      </c>
      <c r="E107" s="268">
        <v>0</v>
      </c>
      <c r="F107" s="268">
        <v>0</v>
      </c>
      <c r="G107" s="268">
        <v>0</v>
      </c>
    </row>
    <row r="108" spans="1:8" x14ac:dyDescent="0.2">
      <c r="A108" s="42">
        <v>2115</v>
      </c>
      <c r="B108" s="40" t="s">
        <v>205</v>
      </c>
      <c r="C108" s="268">
        <v>30</v>
      </c>
      <c r="D108" s="268">
        <v>30</v>
      </c>
      <c r="E108" s="268">
        <v>0</v>
      </c>
      <c r="F108" s="268">
        <v>0</v>
      </c>
      <c r="G108" s="268">
        <v>0</v>
      </c>
    </row>
    <row r="109" spans="1:8" x14ac:dyDescent="0.2">
      <c r="A109" s="42">
        <v>2116</v>
      </c>
      <c r="B109" s="40" t="s">
        <v>206</v>
      </c>
      <c r="C109" s="268">
        <v>854.52</v>
      </c>
      <c r="D109" s="268">
        <v>854.52</v>
      </c>
      <c r="E109" s="268">
        <v>0</v>
      </c>
      <c r="F109" s="268">
        <v>0</v>
      </c>
      <c r="G109" s="268">
        <v>0</v>
      </c>
    </row>
    <row r="110" spans="1:8" x14ac:dyDescent="0.2">
      <c r="A110" s="42">
        <v>2117</v>
      </c>
      <c r="B110" s="40" t="s">
        <v>207</v>
      </c>
      <c r="C110" s="268">
        <v>6750448.3600000003</v>
      </c>
      <c r="D110" s="268">
        <v>6750448.3600000003</v>
      </c>
      <c r="E110" s="268">
        <v>0</v>
      </c>
      <c r="F110" s="268">
        <v>0</v>
      </c>
      <c r="G110" s="268">
        <v>0</v>
      </c>
    </row>
    <row r="111" spans="1:8" x14ac:dyDescent="0.2">
      <c r="A111" s="42">
        <v>2118</v>
      </c>
      <c r="B111" s="40" t="s">
        <v>208</v>
      </c>
      <c r="C111" s="268">
        <v>0</v>
      </c>
      <c r="D111" s="268">
        <v>0</v>
      </c>
      <c r="E111" s="268">
        <v>0</v>
      </c>
      <c r="F111" s="268">
        <v>0</v>
      </c>
      <c r="G111" s="268">
        <v>0</v>
      </c>
    </row>
    <row r="112" spans="1:8" x14ac:dyDescent="0.2">
      <c r="A112" s="42">
        <v>2119</v>
      </c>
      <c r="B112" s="40" t="s">
        <v>209</v>
      </c>
      <c r="C112" s="268">
        <v>4429291.1900000004</v>
      </c>
      <c r="D112" s="268">
        <v>4266389.7600000007</v>
      </c>
      <c r="E112" s="268">
        <v>0</v>
      </c>
      <c r="F112" s="268">
        <v>0</v>
      </c>
      <c r="G112" s="268">
        <v>162901.43</v>
      </c>
    </row>
    <row r="113" spans="1:8" x14ac:dyDescent="0.2">
      <c r="A113" s="42">
        <v>2120</v>
      </c>
      <c r="B113" s="40" t="s">
        <v>210</v>
      </c>
      <c r="C113" s="268">
        <v>0</v>
      </c>
      <c r="D113" s="268">
        <v>0</v>
      </c>
      <c r="E113" s="268">
        <v>0</v>
      </c>
      <c r="F113" s="268">
        <v>0</v>
      </c>
      <c r="G113" s="268">
        <v>0</v>
      </c>
    </row>
    <row r="114" spans="1:8" x14ac:dyDescent="0.2">
      <c r="A114" s="42">
        <v>2121</v>
      </c>
      <c r="B114" s="40" t="s">
        <v>211</v>
      </c>
      <c r="C114" s="268">
        <v>0</v>
      </c>
      <c r="D114" s="268">
        <v>0</v>
      </c>
      <c r="E114" s="268">
        <v>0</v>
      </c>
      <c r="F114" s="268">
        <v>0</v>
      </c>
      <c r="G114" s="268">
        <v>0</v>
      </c>
    </row>
    <row r="115" spans="1:8" x14ac:dyDescent="0.2">
      <c r="A115" s="42">
        <v>2122</v>
      </c>
      <c r="B115" s="40" t="s">
        <v>212</v>
      </c>
      <c r="C115" s="268">
        <v>0</v>
      </c>
      <c r="D115" s="268">
        <v>0</v>
      </c>
      <c r="E115" s="268">
        <v>0</v>
      </c>
      <c r="F115" s="268">
        <v>0</v>
      </c>
      <c r="G115" s="268">
        <v>0</v>
      </c>
    </row>
    <row r="116" spans="1:8" x14ac:dyDescent="0.2">
      <c r="A116" s="42">
        <v>2129</v>
      </c>
      <c r="B116" s="40" t="s">
        <v>213</v>
      </c>
      <c r="C116" s="268">
        <v>0</v>
      </c>
      <c r="D116" s="268">
        <v>0</v>
      </c>
      <c r="E116" s="268">
        <v>0</v>
      </c>
      <c r="F116" s="268">
        <v>0</v>
      </c>
      <c r="G116" s="268">
        <v>0</v>
      </c>
    </row>
    <row r="118" spans="1:8" x14ac:dyDescent="0.2">
      <c r="A118" s="39" t="s">
        <v>214</v>
      </c>
      <c r="B118" s="39"/>
      <c r="C118" s="39"/>
      <c r="D118" s="39"/>
      <c r="E118" s="39"/>
      <c r="F118" s="39"/>
      <c r="G118" s="39"/>
      <c r="H118" s="39"/>
    </row>
    <row r="119" spans="1:8" x14ac:dyDescent="0.2">
      <c r="A119" s="41" t="s">
        <v>101</v>
      </c>
      <c r="B119" s="41" t="s">
        <v>102</v>
      </c>
      <c r="C119" s="41" t="s">
        <v>103</v>
      </c>
      <c r="D119" s="41" t="s">
        <v>215</v>
      </c>
      <c r="E119" s="41" t="s">
        <v>118</v>
      </c>
      <c r="F119" s="41"/>
      <c r="G119" s="41"/>
      <c r="H119" s="41"/>
    </row>
    <row r="120" spans="1:8" x14ac:dyDescent="0.2">
      <c r="A120" s="42">
        <v>2160</v>
      </c>
      <c r="B120" s="40" t="s">
        <v>216</v>
      </c>
      <c r="C120" s="114">
        <v>0</v>
      </c>
    </row>
    <row r="121" spans="1:8" x14ac:dyDescent="0.2">
      <c r="A121" s="42">
        <v>2161</v>
      </c>
      <c r="B121" s="40" t="s">
        <v>217</v>
      </c>
      <c r="C121" s="114">
        <v>0</v>
      </c>
    </row>
    <row r="122" spans="1:8" x14ac:dyDescent="0.2">
      <c r="A122" s="42">
        <v>2162</v>
      </c>
      <c r="B122" s="40" t="s">
        <v>218</v>
      </c>
      <c r="C122" s="114">
        <v>0</v>
      </c>
    </row>
    <row r="123" spans="1:8" x14ac:dyDescent="0.2">
      <c r="A123" s="42">
        <v>2163</v>
      </c>
      <c r="B123" s="40" t="s">
        <v>219</v>
      </c>
      <c r="C123" s="114">
        <v>0</v>
      </c>
    </row>
    <row r="124" spans="1:8" x14ac:dyDescent="0.2">
      <c r="A124" s="42">
        <v>2164</v>
      </c>
      <c r="B124" s="40" t="s">
        <v>220</v>
      </c>
      <c r="C124" s="114">
        <v>0</v>
      </c>
    </row>
    <row r="125" spans="1:8" x14ac:dyDescent="0.2">
      <c r="A125" s="42">
        <v>2165</v>
      </c>
      <c r="B125" s="40" t="s">
        <v>221</v>
      </c>
      <c r="C125" s="114">
        <v>0</v>
      </c>
    </row>
    <row r="126" spans="1:8" x14ac:dyDescent="0.2">
      <c r="A126" s="42">
        <v>2166</v>
      </c>
      <c r="B126" s="40" t="s">
        <v>222</v>
      </c>
      <c r="C126" s="114">
        <v>0</v>
      </c>
    </row>
    <row r="127" spans="1:8" x14ac:dyDescent="0.2">
      <c r="A127" s="42">
        <v>2250</v>
      </c>
      <c r="B127" s="40" t="s">
        <v>223</v>
      </c>
      <c r="C127" s="114">
        <v>0</v>
      </c>
    </row>
    <row r="128" spans="1:8" x14ac:dyDescent="0.2">
      <c r="A128" s="42">
        <v>2251</v>
      </c>
      <c r="B128" s="40" t="s">
        <v>224</v>
      </c>
      <c r="C128" s="114">
        <v>0</v>
      </c>
    </row>
    <row r="129" spans="1:8" x14ac:dyDescent="0.2">
      <c r="A129" s="42">
        <v>2252</v>
      </c>
      <c r="B129" s="40" t="s">
        <v>225</v>
      </c>
      <c r="C129" s="114">
        <v>0</v>
      </c>
    </row>
    <row r="130" spans="1:8" x14ac:dyDescent="0.2">
      <c r="A130" s="42">
        <v>2253</v>
      </c>
      <c r="B130" s="40" t="s">
        <v>226</v>
      </c>
      <c r="C130" s="114">
        <v>0</v>
      </c>
    </row>
    <row r="131" spans="1:8" x14ac:dyDescent="0.2">
      <c r="A131" s="42">
        <v>2254</v>
      </c>
      <c r="B131" s="40" t="s">
        <v>227</v>
      </c>
      <c r="C131" s="114">
        <v>0</v>
      </c>
    </row>
    <row r="132" spans="1:8" x14ac:dyDescent="0.2">
      <c r="A132" s="42">
        <v>2255</v>
      </c>
      <c r="B132" s="40" t="s">
        <v>228</v>
      </c>
      <c r="C132" s="114">
        <v>0</v>
      </c>
    </row>
    <row r="133" spans="1:8" x14ac:dyDescent="0.2">
      <c r="A133" s="42">
        <v>2256</v>
      </c>
      <c r="B133" s="40" t="s">
        <v>229</v>
      </c>
      <c r="C133" s="114">
        <v>0</v>
      </c>
    </row>
    <row r="135" spans="1:8" x14ac:dyDescent="0.2">
      <c r="A135" s="39" t="s">
        <v>230</v>
      </c>
      <c r="B135" s="39"/>
      <c r="C135" s="39"/>
      <c r="D135" s="39"/>
      <c r="E135" s="39"/>
      <c r="F135" s="39"/>
      <c r="G135" s="39"/>
      <c r="H135" s="39"/>
    </row>
    <row r="136" spans="1:8" x14ac:dyDescent="0.2">
      <c r="A136" s="46" t="s">
        <v>101</v>
      </c>
      <c r="B136" s="46" t="s">
        <v>102</v>
      </c>
      <c r="C136" s="46" t="s">
        <v>103</v>
      </c>
      <c r="D136" s="46" t="s">
        <v>215</v>
      </c>
      <c r="E136" s="46" t="s">
        <v>118</v>
      </c>
      <c r="F136" s="46"/>
      <c r="G136" s="46"/>
      <c r="H136" s="46"/>
    </row>
    <row r="137" spans="1:8" x14ac:dyDescent="0.2">
      <c r="A137" s="42">
        <v>2159</v>
      </c>
      <c r="B137" s="40" t="s">
        <v>231</v>
      </c>
      <c r="C137" s="267">
        <v>0</v>
      </c>
    </row>
    <row r="138" spans="1:8" x14ac:dyDescent="0.2">
      <c r="A138" s="42">
        <v>2199</v>
      </c>
      <c r="B138" s="40" t="s">
        <v>232</v>
      </c>
      <c r="C138" s="267">
        <v>0</v>
      </c>
    </row>
    <row r="139" spans="1:8" x14ac:dyDescent="0.2">
      <c r="A139" s="42">
        <v>2240</v>
      </c>
      <c r="B139" s="40" t="s">
        <v>233</v>
      </c>
      <c r="C139" s="267">
        <v>0</v>
      </c>
    </row>
    <row r="140" spans="1:8" x14ac:dyDescent="0.2">
      <c r="A140" s="42">
        <v>2241</v>
      </c>
      <c r="B140" s="40" t="s">
        <v>234</v>
      </c>
      <c r="C140" s="267">
        <v>0</v>
      </c>
    </row>
    <row r="141" spans="1:8" x14ac:dyDescent="0.2">
      <c r="A141" s="42">
        <v>2242</v>
      </c>
      <c r="B141" s="40" t="s">
        <v>235</v>
      </c>
      <c r="C141" s="267">
        <v>0</v>
      </c>
    </row>
    <row r="142" spans="1:8" x14ac:dyDescent="0.2">
      <c r="A142" s="42">
        <v>2249</v>
      </c>
      <c r="B142" s="40" t="s">
        <v>236</v>
      </c>
      <c r="C142" s="267">
        <v>0</v>
      </c>
    </row>
    <row r="144" spans="1:8" x14ac:dyDescent="0.2">
      <c r="B144" s="40" t="s">
        <v>237</v>
      </c>
    </row>
  </sheetData>
  <sheetProtection formatCells="0" formatColumns="0" formatRows="0" insertColumns="0" insertRows="0" insertHyperlinks="0" deleteColumns="0" deleteRows="0" sort="0" autoFilter="0" pivotTables="0"/>
  <mergeCells count="3">
    <mergeCell ref="A1:F1"/>
    <mergeCell ref="A2:F2"/>
    <mergeCell ref="A3:F3"/>
  </mergeCells>
  <pageMargins left="0.51181102362204722" right="0.31496062992125984" top="0.55118110236220474" bottom="1.4960629921259843" header="0.31496062992125984" footer="0.31496062992125984"/>
  <pageSetup scale="73"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J50"/>
  <sheetViews>
    <sheetView showGridLines="0" view="pageBreakPreview" zoomScaleNormal="100" zoomScaleSheetLayoutView="100" workbookViewId="0">
      <selection sqref="A1:F1"/>
    </sheetView>
  </sheetViews>
  <sheetFormatPr baseColWidth="10" defaultColWidth="9.140625" defaultRowHeight="11.25" x14ac:dyDescent="0.2"/>
  <cols>
    <col min="1" max="1" width="12.7109375" style="129" customWidth="1"/>
    <col min="2" max="2" width="72.140625" style="129" customWidth="1"/>
    <col min="3" max="7" width="15.7109375" style="129" customWidth="1"/>
    <col min="8" max="8" width="11.7109375" style="129" customWidth="1"/>
    <col min="9" max="9" width="13.42578125" style="129" customWidth="1"/>
    <col min="10" max="10" width="13.140625" style="129" customWidth="1"/>
    <col min="11" max="16384" width="9.140625" style="129"/>
  </cols>
  <sheetData>
    <row r="1" spans="1:10" ht="18.95" customHeight="1" x14ac:dyDescent="0.2">
      <c r="A1" s="381" t="s">
        <v>618</v>
      </c>
      <c r="B1" s="400"/>
      <c r="C1" s="400"/>
      <c r="D1" s="400"/>
      <c r="E1" s="400"/>
      <c r="F1" s="400"/>
      <c r="G1" s="56" t="s">
        <v>95</v>
      </c>
      <c r="H1" s="57">
        <v>2022</v>
      </c>
    </row>
    <row r="2" spans="1:10" ht="18.95" customHeight="1" x14ac:dyDescent="0.2">
      <c r="A2" s="381" t="s">
        <v>598</v>
      </c>
      <c r="B2" s="400"/>
      <c r="C2" s="400"/>
      <c r="D2" s="400"/>
      <c r="E2" s="400"/>
      <c r="F2" s="400"/>
      <c r="G2" s="56" t="s">
        <v>97</v>
      </c>
      <c r="H2" s="57" t="s">
        <v>599</v>
      </c>
    </row>
    <row r="3" spans="1:10" ht="18.95" customHeight="1" x14ac:dyDescent="0.2">
      <c r="A3" s="381" t="s">
        <v>1246</v>
      </c>
      <c r="B3" s="400"/>
      <c r="C3" s="400"/>
      <c r="D3" s="400"/>
      <c r="E3" s="400"/>
      <c r="F3" s="400"/>
      <c r="G3" s="56" t="s">
        <v>98</v>
      </c>
      <c r="H3" s="57">
        <v>4</v>
      </c>
    </row>
    <row r="4" spans="1:10" x14ac:dyDescent="0.2">
      <c r="A4" s="58" t="s">
        <v>99</v>
      </c>
      <c r="B4" s="59"/>
      <c r="C4" s="59"/>
      <c r="D4" s="59"/>
      <c r="E4" s="59"/>
      <c r="F4" s="59"/>
      <c r="G4" s="59"/>
      <c r="H4" s="59"/>
    </row>
    <row r="7" spans="1:10" ht="24.95" customHeight="1" x14ac:dyDescent="0.2">
      <c r="A7" s="104" t="s">
        <v>101</v>
      </c>
      <c r="B7" s="104" t="s">
        <v>597</v>
      </c>
      <c r="C7" s="103" t="s">
        <v>596</v>
      </c>
      <c r="D7" s="103" t="s">
        <v>595</v>
      </c>
      <c r="E7" s="103" t="s">
        <v>594</v>
      </c>
      <c r="F7" s="103" t="s">
        <v>593</v>
      </c>
      <c r="G7" s="103" t="s">
        <v>588</v>
      </c>
      <c r="H7" s="103" t="s">
        <v>592</v>
      </c>
      <c r="I7" s="103" t="s">
        <v>591</v>
      </c>
      <c r="J7" s="103" t="s">
        <v>590</v>
      </c>
    </row>
    <row r="8" spans="1:10" s="66" customFormat="1" x14ac:dyDescent="0.2">
      <c r="A8" s="64">
        <v>7000</v>
      </c>
      <c r="B8" s="66" t="s">
        <v>589</v>
      </c>
    </row>
    <row r="9" spans="1:10" x14ac:dyDescent="0.2">
      <c r="A9" s="129">
        <v>7110</v>
      </c>
      <c r="B9" s="129" t="s">
        <v>588</v>
      </c>
      <c r="C9" s="268">
        <v>0</v>
      </c>
      <c r="D9" s="268">
        <v>0</v>
      </c>
      <c r="E9" s="268">
        <v>0</v>
      </c>
      <c r="F9" s="268">
        <v>0</v>
      </c>
    </row>
    <row r="10" spans="1:10" x14ac:dyDescent="0.2">
      <c r="A10" s="129">
        <v>7120</v>
      </c>
      <c r="B10" s="129" t="s">
        <v>587</v>
      </c>
      <c r="C10" s="268">
        <v>0</v>
      </c>
      <c r="D10" s="268">
        <v>0</v>
      </c>
      <c r="E10" s="268">
        <v>0</v>
      </c>
      <c r="F10" s="268">
        <v>0</v>
      </c>
    </row>
    <row r="11" spans="1:10" x14ac:dyDescent="0.2">
      <c r="A11" s="129">
        <v>7130</v>
      </c>
      <c r="B11" s="129" t="s">
        <v>586</v>
      </c>
      <c r="C11" s="268">
        <v>0</v>
      </c>
      <c r="D11" s="268">
        <v>0</v>
      </c>
      <c r="E11" s="268">
        <v>0</v>
      </c>
      <c r="F11" s="268">
        <v>0</v>
      </c>
    </row>
    <row r="12" spans="1:10" x14ac:dyDescent="0.2">
      <c r="A12" s="129">
        <v>7140</v>
      </c>
      <c r="B12" s="129" t="s">
        <v>585</v>
      </c>
      <c r="C12" s="268">
        <v>0</v>
      </c>
      <c r="D12" s="268">
        <v>0</v>
      </c>
      <c r="E12" s="268">
        <v>0</v>
      </c>
      <c r="F12" s="268">
        <v>0</v>
      </c>
    </row>
    <row r="13" spans="1:10" x14ac:dyDescent="0.2">
      <c r="A13" s="129">
        <v>7150</v>
      </c>
      <c r="B13" s="129" t="s">
        <v>584</v>
      </c>
      <c r="C13" s="268">
        <v>0</v>
      </c>
      <c r="D13" s="268">
        <v>0</v>
      </c>
      <c r="E13" s="268">
        <v>0</v>
      </c>
      <c r="F13" s="268">
        <v>0</v>
      </c>
    </row>
    <row r="14" spans="1:10" x14ac:dyDescent="0.2">
      <c r="A14" s="129">
        <v>7160</v>
      </c>
      <c r="B14" s="129" t="s">
        <v>583</v>
      </c>
      <c r="C14" s="268">
        <v>0</v>
      </c>
      <c r="D14" s="268">
        <v>0</v>
      </c>
      <c r="E14" s="268">
        <v>0</v>
      </c>
      <c r="F14" s="268">
        <v>0</v>
      </c>
    </row>
    <row r="15" spans="1:10" x14ac:dyDescent="0.2">
      <c r="A15" s="129">
        <v>7210</v>
      </c>
      <c r="B15" s="129" t="s">
        <v>582</v>
      </c>
      <c r="C15" s="268">
        <v>0</v>
      </c>
      <c r="D15" s="268">
        <v>0</v>
      </c>
      <c r="E15" s="268">
        <v>0</v>
      </c>
      <c r="F15" s="268">
        <v>0</v>
      </c>
    </row>
    <row r="16" spans="1:10" x14ac:dyDescent="0.2">
      <c r="A16" s="129">
        <v>7220</v>
      </c>
      <c r="B16" s="129" t="s">
        <v>581</v>
      </c>
      <c r="C16" s="268">
        <v>0</v>
      </c>
      <c r="D16" s="268">
        <v>0</v>
      </c>
      <c r="E16" s="268">
        <v>0</v>
      </c>
      <c r="F16" s="268">
        <v>0</v>
      </c>
    </row>
    <row r="17" spans="1:6" x14ac:dyDescent="0.2">
      <c r="A17" s="129">
        <v>7230</v>
      </c>
      <c r="B17" s="129" t="s">
        <v>580</v>
      </c>
      <c r="C17" s="268">
        <v>0</v>
      </c>
      <c r="D17" s="268">
        <v>0</v>
      </c>
      <c r="E17" s="268">
        <v>0</v>
      </c>
      <c r="F17" s="268">
        <v>0</v>
      </c>
    </row>
    <row r="18" spans="1:6" x14ac:dyDescent="0.2">
      <c r="A18" s="129">
        <v>7240</v>
      </c>
      <c r="B18" s="129" t="s">
        <v>579</v>
      </c>
      <c r="C18" s="268">
        <v>0</v>
      </c>
      <c r="D18" s="268">
        <v>0</v>
      </c>
      <c r="E18" s="268">
        <v>0</v>
      </c>
      <c r="F18" s="268">
        <v>0</v>
      </c>
    </row>
    <row r="19" spans="1:6" x14ac:dyDescent="0.2">
      <c r="A19" s="129">
        <v>7250</v>
      </c>
      <c r="B19" s="129" t="s">
        <v>578</v>
      </c>
      <c r="C19" s="268">
        <v>0</v>
      </c>
      <c r="D19" s="268">
        <v>0</v>
      </c>
      <c r="E19" s="268">
        <v>0</v>
      </c>
      <c r="F19" s="268">
        <v>0</v>
      </c>
    </row>
    <row r="20" spans="1:6" x14ac:dyDescent="0.2">
      <c r="A20" s="129">
        <v>7260</v>
      </c>
      <c r="B20" s="129" t="s">
        <v>577</v>
      </c>
      <c r="C20" s="268">
        <v>0</v>
      </c>
      <c r="D20" s="268">
        <v>0</v>
      </c>
      <c r="E20" s="268">
        <v>0</v>
      </c>
      <c r="F20" s="268">
        <v>0</v>
      </c>
    </row>
    <row r="21" spans="1:6" x14ac:dyDescent="0.2">
      <c r="A21" s="129">
        <v>7310</v>
      </c>
      <c r="B21" s="129" t="s">
        <v>576</v>
      </c>
      <c r="C21" s="268">
        <v>0</v>
      </c>
      <c r="D21" s="268">
        <v>0</v>
      </c>
      <c r="E21" s="268">
        <v>0</v>
      </c>
      <c r="F21" s="268">
        <v>0</v>
      </c>
    </row>
    <row r="22" spans="1:6" x14ac:dyDescent="0.2">
      <c r="A22" s="129">
        <v>7320</v>
      </c>
      <c r="B22" s="129" t="s">
        <v>575</v>
      </c>
      <c r="C22" s="268">
        <v>0</v>
      </c>
      <c r="D22" s="268">
        <v>0</v>
      </c>
      <c r="E22" s="268">
        <v>0</v>
      </c>
      <c r="F22" s="268">
        <v>0</v>
      </c>
    </row>
    <row r="23" spans="1:6" x14ac:dyDescent="0.2">
      <c r="A23" s="129">
        <v>7330</v>
      </c>
      <c r="B23" s="129" t="s">
        <v>574</v>
      </c>
      <c r="C23" s="268">
        <v>0</v>
      </c>
      <c r="D23" s="268">
        <v>0</v>
      </c>
      <c r="E23" s="268">
        <v>0</v>
      </c>
      <c r="F23" s="268">
        <v>0</v>
      </c>
    </row>
    <row r="24" spans="1:6" x14ac:dyDescent="0.2">
      <c r="A24" s="129">
        <v>7340</v>
      </c>
      <c r="B24" s="129" t="s">
        <v>573</v>
      </c>
      <c r="C24" s="268">
        <v>0</v>
      </c>
      <c r="D24" s="268">
        <v>0</v>
      </c>
      <c r="E24" s="268">
        <v>0</v>
      </c>
      <c r="F24" s="268">
        <v>0</v>
      </c>
    </row>
    <row r="25" spans="1:6" x14ac:dyDescent="0.2">
      <c r="A25" s="129">
        <v>7350</v>
      </c>
      <c r="B25" s="129" t="s">
        <v>572</v>
      </c>
      <c r="C25" s="268">
        <v>0</v>
      </c>
      <c r="D25" s="268">
        <v>0</v>
      </c>
      <c r="E25" s="268">
        <v>0</v>
      </c>
      <c r="F25" s="268">
        <v>0</v>
      </c>
    </row>
    <row r="26" spans="1:6" x14ac:dyDescent="0.2">
      <c r="A26" s="129">
        <v>7360</v>
      </c>
      <c r="B26" s="129" t="s">
        <v>571</v>
      </c>
      <c r="C26" s="268">
        <v>0</v>
      </c>
      <c r="D26" s="268">
        <v>0</v>
      </c>
      <c r="E26" s="268">
        <v>0</v>
      </c>
      <c r="F26" s="268">
        <v>0</v>
      </c>
    </row>
    <row r="27" spans="1:6" x14ac:dyDescent="0.2">
      <c r="A27" s="129">
        <v>7410</v>
      </c>
      <c r="B27" s="129" t="s">
        <v>1241</v>
      </c>
      <c r="C27" s="268">
        <v>0</v>
      </c>
      <c r="D27" s="268">
        <v>0</v>
      </c>
      <c r="E27" s="268">
        <v>0</v>
      </c>
      <c r="F27" s="268">
        <v>0</v>
      </c>
    </row>
    <row r="28" spans="1:6" x14ac:dyDescent="0.2">
      <c r="A28" s="129">
        <v>7420</v>
      </c>
      <c r="B28" s="129" t="s">
        <v>569</v>
      </c>
      <c r="C28" s="268">
        <v>0</v>
      </c>
      <c r="D28" s="268">
        <v>0</v>
      </c>
      <c r="E28" s="268">
        <v>0</v>
      </c>
      <c r="F28" s="268">
        <v>0</v>
      </c>
    </row>
    <row r="29" spans="1:6" x14ac:dyDescent="0.2">
      <c r="A29" s="129">
        <v>7510</v>
      </c>
      <c r="B29" s="129" t="s">
        <v>568</v>
      </c>
      <c r="C29" s="268">
        <v>0</v>
      </c>
      <c r="D29" s="268">
        <v>0</v>
      </c>
      <c r="E29" s="268">
        <v>0</v>
      </c>
      <c r="F29" s="268">
        <v>0</v>
      </c>
    </row>
    <row r="30" spans="1:6" x14ac:dyDescent="0.2">
      <c r="A30" s="129">
        <v>7520</v>
      </c>
      <c r="B30" s="129" t="s">
        <v>567</v>
      </c>
      <c r="C30" s="268">
        <v>0</v>
      </c>
      <c r="D30" s="268">
        <v>0</v>
      </c>
      <c r="E30" s="268">
        <v>0</v>
      </c>
      <c r="F30" s="268">
        <v>0</v>
      </c>
    </row>
    <row r="31" spans="1:6" x14ac:dyDescent="0.2">
      <c r="A31" s="129">
        <v>7610</v>
      </c>
      <c r="B31" s="129" t="s">
        <v>566</v>
      </c>
      <c r="C31" s="268">
        <v>0</v>
      </c>
      <c r="D31" s="268">
        <v>0</v>
      </c>
      <c r="E31" s="268">
        <v>0</v>
      </c>
      <c r="F31" s="268">
        <v>0</v>
      </c>
    </row>
    <row r="32" spans="1:6" x14ac:dyDescent="0.2">
      <c r="A32" s="129">
        <v>7620</v>
      </c>
      <c r="B32" s="129" t="s">
        <v>565</v>
      </c>
      <c r="C32" s="268">
        <v>0</v>
      </c>
      <c r="D32" s="268">
        <v>0</v>
      </c>
      <c r="E32" s="268">
        <v>0</v>
      </c>
      <c r="F32" s="268">
        <v>0</v>
      </c>
    </row>
    <row r="33" spans="1:6" x14ac:dyDescent="0.2">
      <c r="A33" s="129">
        <v>7630</v>
      </c>
      <c r="B33" s="129" t="s">
        <v>564</v>
      </c>
      <c r="C33" s="268">
        <v>0</v>
      </c>
      <c r="D33" s="268">
        <v>0</v>
      </c>
      <c r="E33" s="268">
        <v>0</v>
      </c>
      <c r="F33" s="268">
        <v>0</v>
      </c>
    </row>
    <row r="34" spans="1:6" x14ac:dyDescent="0.2">
      <c r="A34" s="129">
        <v>7640</v>
      </c>
      <c r="B34" s="129" t="s">
        <v>563</v>
      </c>
      <c r="C34" s="268">
        <v>0</v>
      </c>
      <c r="D34" s="268">
        <v>0</v>
      </c>
      <c r="E34" s="268">
        <v>0</v>
      </c>
      <c r="F34" s="268">
        <v>0</v>
      </c>
    </row>
    <row r="35" spans="1:6" s="66" customFormat="1" x14ac:dyDescent="0.2">
      <c r="A35" s="64">
        <v>8000</v>
      </c>
      <c r="B35" s="66" t="s">
        <v>562</v>
      </c>
      <c r="C35" s="272"/>
      <c r="D35" s="272"/>
      <c r="E35" s="272"/>
      <c r="F35" s="272"/>
    </row>
    <row r="36" spans="1:6" x14ac:dyDescent="0.2">
      <c r="A36" s="129">
        <v>8110</v>
      </c>
      <c r="B36" s="129" t="s">
        <v>561</v>
      </c>
      <c r="C36" s="268">
        <v>0</v>
      </c>
      <c r="D36" s="268">
        <v>13609443</v>
      </c>
      <c r="E36" s="268">
        <v>0</v>
      </c>
      <c r="F36" s="268">
        <f>+C36+D36-E36</f>
        <v>13609443</v>
      </c>
    </row>
    <row r="37" spans="1:6" x14ac:dyDescent="0.2">
      <c r="A37" s="129">
        <v>8120</v>
      </c>
      <c r="B37" s="129" t="s">
        <v>560</v>
      </c>
      <c r="C37" s="268">
        <v>0</v>
      </c>
      <c r="D37" s="268">
        <v>26615769.050000001</v>
      </c>
      <c r="E37" s="268">
        <v>26615768.52</v>
      </c>
      <c r="F37" s="268">
        <f>+C37+E37-D37</f>
        <v>-0.5300000011920929</v>
      </c>
    </row>
    <row r="38" spans="1:6" x14ac:dyDescent="0.2">
      <c r="A38" s="129">
        <v>8130</v>
      </c>
      <c r="B38" s="129" t="s">
        <v>559</v>
      </c>
      <c r="C38" s="268">
        <v>0</v>
      </c>
      <c r="D38" s="268">
        <v>13006325.52</v>
      </c>
      <c r="E38" s="268">
        <v>0</v>
      </c>
      <c r="F38" s="268">
        <f>+C38+D38-E38</f>
        <v>13006325.52</v>
      </c>
    </row>
    <row r="39" spans="1:6" x14ac:dyDescent="0.2">
      <c r="A39" s="129">
        <v>8140</v>
      </c>
      <c r="B39" s="129" t="s">
        <v>558</v>
      </c>
      <c r="C39" s="268">
        <v>0</v>
      </c>
      <c r="D39" s="268">
        <v>26615769.050000001</v>
      </c>
      <c r="E39" s="268">
        <v>26615769.050000001</v>
      </c>
      <c r="F39" s="268">
        <f>+C39+E39-D39</f>
        <v>0</v>
      </c>
    </row>
    <row r="40" spans="1:6" x14ac:dyDescent="0.2">
      <c r="A40" s="129">
        <v>8150</v>
      </c>
      <c r="B40" s="129" t="s">
        <v>557</v>
      </c>
      <c r="C40" s="268">
        <v>0</v>
      </c>
      <c r="D40" s="268">
        <v>0</v>
      </c>
      <c r="E40" s="268">
        <v>26615769.050000001</v>
      </c>
      <c r="F40" s="268">
        <f>+C40+E40-D40</f>
        <v>26615769.050000001</v>
      </c>
    </row>
    <row r="41" spans="1:6" x14ac:dyDescent="0.2">
      <c r="A41" s="129">
        <v>8210</v>
      </c>
      <c r="B41" s="129" t="s">
        <v>556</v>
      </c>
      <c r="C41" s="268">
        <v>0</v>
      </c>
      <c r="D41" s="268">
        <v>0</v>
      </c>
      <c r="E41" s="268">
        <v>13609443</v>
      </c>
      <c r="F41" s="268">
        <f>+C41+E41-D41</f>
        <v>13609443</v>
      </c>
    </row>
    <row r="42" spans="1:6" x14ac:dyDescent="0.2">
      <c r="A42" s="129">
        <v>8220</v>
      </c>
      <c r="B42" s="129" t="s">
        <v>555</v>
      </c>
      <c r="C42" s="268">
        <v>0</v>
      </c>
      <c r="D42" s="268">
        <v>27978858.800000001</v>
      </c>
      <c r="E42" s="268">
        <v>22059550.539999999</v>
      </c>
      <c r="F42" s="268">
        <f>+C42+D42-E42</f>
        <v>5919308.2600000016</v>
      </c>
    </row>
    <row r="43" spans="1:6" x14ac:dyDescent="0.2">
      <c r="A43" s="129">
        <v>8230</v>
      </c>
      <c r="B43" s="129" t="s">
        <v>554</v>
      </c>
      <c r="C43" s="268">
        <v>0</v>
      </c>
      <c r="D43" s="268">
        <v>0</v>
      </c>
      <c r="E43" s="268">
        <v>13006325.52</v>
      </c>
      <c r="F43" s="268">
        <f>+C43+E43-D43</f>
        <v>13006325.52</v>
      </c>
    </row>
    <row r="44" spans="1:6" x14ac:dyDescent="0.2">
      <c r="A44" s="129">
        <v>8240</v>
      </c>
      <c r="B44" s="129" t="s">
        <v>553</v>
      </c>
      <c r="C44" s="268">
        <v>0</v>
      </c>
      <c r="D44" s="268">
        <v>20696460.260000002</v>
      </c>
      <c r="E44" s="268">
        <v>19054262.399999999</v>
      </c>
      <c r="F44" s="268">
        <f>+C44+D44-E44</f>
        <v>1642197.8600000031</v>
      </c>
    </row>
    <row r="45" spans="1:6" x14ac:dyDescent="0.2">
      <c r="A45" s="129">
        <v>8250</v>
      </c>
      <c r="B45" s="129" t="s">
        <v>552</v>
      </c>
      <c r="C45" s="268">
        <v>0</v>
      </c>
      <c r="D45" s="268">
        <v>19054262.399999999</v>
      </c>
      <c r="E45" s="268">
        <v>19053867.199999999</v>
      </c>
      <c r="F45" s="268">
        <f>+C45+D45-E45</f>
        <v>395.19999999925494</v>
      </c>
    </row>
    <row r="46" spans="1:6" x14ac:dyDescent="0.2">
      <c r="A46" s="129">
        <v>8260</v>
      </c>
      <c r="B46" s="129" t="s">
        <v>551</v>
      </c>
      <c r="C46" s="268">
        <v>0</v>
      </c>
      <c r="D46" s="268">
        <v>19053867.199999999</v>
      </c>
      <c r="E46" s="268">
        <v>17345025.75</v>
      </c>
      <c r="F46" s="268">
        <f>+C46+D46-E46</f>
        <v>1708841.4499999993</v>
      </c>
    </row>
    <row r="47" spans="1:6" x14ac:dyDescent="0.2">
      <c r="A47" s="129">
        <v>8270</v>
      </c>
      <c r="B47" s="129" t="s">
        <v>550</v>
      </c>
      <c r="C47" s="268">
        <v>0</v>
      </c>
      <c r="D47" s="268">
        <v>17345025.75</v>
      </c>
      <c r="E47" s="268">
        <v>0</v>
      </c>
      <c r="F47" s="268">
        <f>+C47+D47-E47</f>
        <v>17345025.75</v>
      </c>
    </row>
    <row r="48" spans="1:6" x14ac:dyDescent="0.2">
      <c r="A48" s="102"/>
    </row>
    <row r="49" spans="1:2" x14ac:dyDescent="0.2">
      <c r="A49" s="102"/>
      <c r="B49" s="40" t="s">
        <v>237</v>
      </c>
    </row>
    <row r="50" spans="1:2" x14ac:dyDescent="0.2">
      <c r="B50" s="73"/>
    </row>
  </sheetData>
  <sheetProtection formatCells="0" formatColumns="0" formatRows="0" insertColumns="0" insertRows="0" insertHyperlinks="0" deleteColumns="0" deleteRows="0" sort="0" autoFilter="0" pivotTables="0"/>
  <mergeCells count="3">
    <mergeCell ref="A1:F1"/>
    <mergeCell ref="A2:F2"/>
    <mergeCell ref="A3:F3"/>
  </mergeCells>
  <pageMargins left="0.31496062992125984" right="0.31496062992125984" top="0.74803149606299213" bottom="0.74803149606299213" header="0.31496062992125984" footer="0.31496062992125984"/>
  <pageSetup scale="9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pageSetUpPr fitToPage="1"/>
  </sheetPr>
  <dimension ref="A1:I147"/>
  <sheetViews>
    <sheetView showGridLines="0" view="pageBreakPreview" zoomScaleNormal="100" zoomScaleSheetLayoutView="100" workbookViewId="0">
      <selection sqref="A1:F1"/>
    </sheetView>
  </sheetViews>
  <sheetFormatPr baseColWidth="10" defaultColWidth="9.140625" defaultRowHeight="11.25" x14ac:dyDescent="0.2"/>
  <cols>
    <col min="1" max="1" width="10" style="40" customWidth="1"/>
    <col min="2" max="2" width="64.5703125" style="40" bestFit="1" customWidth="1"/>
    <col min="3" max="3" width="16.42578125" style="40" bestFit="1" customWidth="1"/>
    <col min="4" max="4" width="19.140625" style="40" customWidth="1"/>
    <col min="5" max="5" width="24.5703125" style="40" customWidth="1"/>
    <col min="6" max="6" width="22.7109375" style="40" customWidth="1"/>
    <col min="7" max="8" width="16.7109375" style="40" customWidth="1"/>
    <col min="9" max="9" width="9.85546875" style="40" bestFit="1" customWidth="1"/>
    <col min="10" max="16384" width="9.140625" style="40"/>
  </cols>
  <sheetData>
    <row r="1" spans="1:8" s="127" customFormat="1" ht="18.95" customHeight="1" x14ac:dyDescent="0.25">
      <c r="A1" s="379" t="s">
        <v>66</v>
      </c>
      <c r="B1" s="380"/>
      <c r="C1" s="380"/>
      <c r="D1" s="380"/>
      <c r="E1" s="380"/>
      <c r="F1" s="380"/>
      <c r="G1" s="36" t="s">
        <v>95</v>
      </c>
      <c r="H1" s="37">
        <v>2022</v>
      </c>
    </row>
    <row r="2" spans="1:8" s="127" customFormat="1" x14ac:dyDescent="0.25">
      <c r="A2" s="403" t="s">
        <v>96</v>
      </c>
      <c r="B2" s="404"/>
      <c r="C2" s="404"/>
      <c r="D2" s="404"/>
      <c r="E2" s="404"/>
      <c r="F2" s="404"/>
      <c r="G2" s="36" t="s">
        <v>97</v>
      </c>
      <c r="H2" s="37" t="s">
        <v>617</v>
      </c>
    </row>
    <row r="3" spans="1:8" s="127" customFormat="1" ht="18.95" customHeight="1" x14ac:dyDescent="0.25">
      <c r="A3" s="379" t="s">
        <v>1248</v>
      </c>
      <c r="B3" s="380"/>
      <c r="C3" s="380"/>
      <c r="D3" s="380"/>
      <c r="E3" s="380"/>
      <c r="F3" s="380"/>
      <c r="G3" s="36" t="s">
        <v>98</v>
      </c>
      <c r="H3" s="37">
        <v>4</v>
      </c>
    </row>
    <row r="4" spans="1:8" x14ac:dyDescent="0.2">
      <c r="A4" s="38" t="s">
        <v>99</v>
      </c>
      <c r="B4" s="39"/>
      <c r="C4" s="39"/>
      <c r="D4" s="39"/>
      <c r="E4" s="39"/>
      <c r="F4" s="39"/>
      <c r="G4" s="39"/>
      <c r="H4" s="39"/>
    </row>
    <row r="6" spans="1:8" x14ac:dyDescent="0.2">
      <c r="A6" s="39" t="s">
        <v>100</v>
      </c>
      <c r="B6" s="39"/>
      <c r="C6" s="39"/>
      <c r="D6" s="39"/>
      <c r="E6" s="39"/>
      <c r="F6" s="39"/>
      <c r="G6" s="39"/>
      <c r="H6" s="39"/>
    </row>
    <row r="7" spans="1:8" x14ac:dyDescent="0.2">
      <c r="A7" s="41" t="s">
        <v>101</v>
      </c>
      <c r="B7" s="41" t="s">
        <v>102</v>
      </c>
      <c r="C7" s="41" t="s">
        <v>103</v>
      </c>
      <c r="D7" s="41" t="s">
        <v>104</v>
      </c>
      <c r="E7" s="41"/>
      <c r="F7" s="41"/>
      <c r="G7" s="41"/>
      <c r="H7" s="41"/>
    </row>
    <row r="8" spans="1:8" x14ac:dyDescent="0.2">
      <c r="A8" s="42">
        <v>1114</v>
      </c>
      <c r="B8" s="40" t="s">
        <v>105</v>
      </c>
      <c r="C8" s="268">
        <v>0</v>
      </c>
    </row>
    <row r="9" spans="1:8" x14ac:dyDescent="0.2">
      <c r="A9" s="42">
        <v>1115</v>
      </c>
      <c r="B9" s="40" t="s">
        <v>106</v>
      </c>
      <c r="C9" s="268">
        <v>0</v>
      </c>
    </row>
    <row r="10" spans="1:8" x14ac:dyDescent="0.2">
      <c r="A10" s="42">
        <v>1121</v>
      </c>
      <c r="B10" s="40" t="s">
        <v>107</v>
      </c>
      <c r="C10" s="268">
        <v>0</v>
      </c>
    </row>
    <row r="11" spans="1:8" x14ac:dyDescent="0.2">
      <c r="A11" s="42">
        <v>1211</v>
      </c>
      <c r="B11" s="40" t="s">
        <v>108</v>
      </c>
      <c r="C11" s="268">
        <v>0</v>
      </c>
    </row>
    <row r="13" spans="1:8" x14ac:dyDescent="0.2">
      <c r="A13" s="39" t="s">
        <v>109</v>
      </c>
      <c r="B13" s="39"/>
      <c r="C13" s="39"/>
      <c r="D13" s="39"/>
      <c r="E13" s="39"/>
      <c r="F13" s="39"/>
      <c r="G13" s="39"/>
      <c r="H13" s="39"/>
    </row>
    <row r="14" spans="1:8" x14ac:dyDescent="0.2">
      <c r="A14" s="41" t="s">
        <v>101</v>
      </c>
      <c r="B14" s="41" t="s">
        <v>102</v>
      </c>
      <c r="C14" s="41" t="s">
        <v>103</v>
      </c>
      <c r="D14" s="41">
        <v>2021</v>
      </c>
      <c r="E14" s="41">
        <f>D14-1</f>
        <v>2020</v>
      </c>
      <c r="F14" s="41">
        <f>E14-1</f>
        <v>2019</v>
      </c>
      <c r="G14" s="41">
        <f>F14-1</f>
        <v>2018</v>
      </c>
      <c r="H14" s="41" t="s">
        <v>110</v>
      </c>
    </row>
    <row r="15" spans="1:8" x14ac:dyDescent="0.2">
      <c r="A15" s="42">
        <v>1122</v>
      </c>
      <c r="B15" s="40" t="s">
        <v>111</v>
      </c>
      <c r="C15" s="114">
        <v>0</v>
      </c>
      <c r="D15" s="114">
        <v>0</v>
      </c>
      <c r="E15" s="114">
        <v>0</v>
      </c>
      <c r="F15" s="114">
        <v>0</v>
      </c>
      <c r="G15" s="114">
        <v>0</v>
      </c>
    </row>
    <row r="16" spans="1:8" x14ac:dyDescent="0.2">
      <c r="A16" s="42">
        <v>1124</v>
      </c>
      <c r="B16" s="40" t="s">
        <v>112</v>
      </c>
      <c r="C16" s="114">
        <v>0</v>
      </c>
      <c r="D16" s="114">
        <v>0</v>
      </c>
      <c r="E16" s="114">
        <v>0</v>
      </c>
      <c r="F16" s="114">
        <v>0</v>
      </c>
      <c r="G16" s="114">
        <v>0</v>
      </c>
    </row>
    <row r="18" spans="1:8" x14ac:dyDescent="0.2">
      <c r="A18" s="39" t="s">
        <v>113</v>
      </c>
      <c r="B18" s="39"/>
      <c r="C18" s="39"/>
      <c r="D18" s="39"/>
      <c r="E18" s="39"/>
      <c r="F18" s="39"/>
      <c r="G18" s="39"/>
      <c r="H18" s="39"/>
    </row>
    <row r="19" spans="1:8" x14ac:dyDescent="0.2">
      <c r="A19" s="41" t="s">
        <v>101</v>
      </c>
      <c r="B19" s="41" t="s">
        <v>102</v>
      </c>
      <c r="C19" s="41" t="s">
        <v>103</v>
      </c>
      <c r="D19" s="41" t="s">
        <v>114</v>
      </c>
      <c r="E19" s="41" t="s">
        <v>115</v>
      </c>
      <c r="F19" s="41" t="s">
        <v>116</v>
      </c>
      <c r="G19" s="41" t="s">
        <v>117</v>
      </c>
      <c r="H19" s="41" t="s">
        <v>118</v>
      </c>
    </row>
    <row r="20" spans="1:8" x14ac:dyDescent="0.2">
      <c r="A20" s="42">
        <v>1123</v>
      </c>
      <c r="B20" s="40" t="s">
        <v>119</v>
      </c>
      <c r="C20" s="268">
        <v>175379.99</v>
      </c>
      <c r="D20" s="114">
        <v>0</v>
      </c>
      <c r="E20" s="114">
        <v>0</v>
      </c>
      <c r="F20" s="114">
        <v>0</v>
      </c>
      <c r="G20" s="114">
        <v>0</v>
      </c>
    </row>
    <row r="21" spans="1:8" x14ac:dyDescent="0.2">
      <c r="A21" s="42">
        <v>1125</v>
      </c>
      <c r="B21" s="40" t="s">
        <v>120</v>
      </c>
      <c r="C21" s="268">
        <v>0</v>
      </c>
      <c r="D21" s="114">
        <v>0</v>
      </c>
      <c r="E21" s="114">
        <v>0</v>
      </c>
      <c r="F21" s="114">
        <v>0</v>
      </c>
      <c r="G21" s="114">
        <v>0</v>
      </c>
    </row>
    <row r="22" spans="1:8" x14ac:dyDescent="0.2">
      <c r="A22" s="123">
        <v>1126</v>
      </c>
      <c r="B22" s="124" t="s">
        <v>121</v>
      </c>
      <c r="C22" s="268">
        <v>0</v>
      </c>
      <c r="D22" s="114">
        <v>0</v>
      </c>
      <c r="E22" s="114">
        <v>0</v>
      </c>
      <c r="F22" s="114">
        <v>0</v>
      </c>
      <c r="G22" s="114">
        <v>0</v>
      </c>
    </row>
    <row r="23" spans="1:8" x14ac:dyDescent="0.2">
      <c r="A23" s="123">
        <v>1129</v>
      </c>
      <c r="B23" s="124" t="s">
        <v>122</v>
      </c>
      <c r="C23" s="268">
        <v>0</v>
      </c>
      <c r="D23" s="114">
        <v>0</v>
      </c>
      <c r="E23" s="114">
        <v>0</v>
      </c>
      <c r="F23" s="114">
        <v>0</v>
      </c>
      <c r="G23" s="114">
        <v>0</v>
      </c>
    </row>
    <row r="24" spans="1:8" x14ac:dyDescent="0.2">
      <c r="A24" s="42">
        <v>1131</v>
      </c>
      <c r="B24" s="40" t="s">
        <v>123</v>
      </c>
      <c r="C24" s="268">
        <v>0</v>
      </c>
      <c r="D24" s="114">
        <v>0</v>
      </c>
      <c r="E24" s="114">
        <v>0</v>
      </c>
      <c r="F24" s="114">
        <v>0</v>
      </c>
      <c r="G24" s="114">
        <v>0</v>
      </c>
    </row>
    <row r="25" spans="1:8" x14ac:dyDescent="0.2">
      <c r="A25" s="42">
        <v>1132</v>
      </c>
      <c r="B25" s="40" t="s">
        <v>124</v>
      </c>
      <c r="C25" s="268">
        <v>0</v>
      </c>
      <c r="D25" s="114">
        <v>0</v>
      </c>
      <c r="E25" s="114">
        <v>0</v>
      </c>
      <c r="F25" s="114">
        <v>0</v>
      </c>
      <c r="G25" s="114">
        <v>0</v>
      </c>
    </row>
    <row r="26" spans="1:8" x14ac:dyDescent="0.2">
      <c r="A26" s="42">
        <v>1133</v>
      </c>
      <c r="B26" s="40" t="s">
        <v>125</v>
      </c>
      <c r="C26" s="268">
        <v>0</v>
      </c>
      <c r="D26" s="114">
        <v>0</v>
      </c>
      <c r="E26" s="114">
        <v>0</v>
      </c>
      <c r="F26" s="114">
        <v>0</v>
      </c>
      <c r="G26" s="114">
        <v>0</v>
      </c>
    </row>
    <row r="27" spans="1:8" x14ac:dyDescent="0.2">
      <c r="A27" s="42">
        <v>1134</v>
      </c>
      <c r="B27" s="40" t="s">
        <v>126</v>
      </c>
      <c r="C27" s="268">
        <v>0</v>
      </c>
      <c r="D27" s="114">
        <v>0</v>
      </c>
      <c r="E27" s="114">
        <v>0</v>
      </c>
      <c r="F27" s="114">
        <v>0</v>
      </c>
      <c r="G27" s="114">
        <v>0</v>
      </c>
    </row>
    <row r="28" spans="1:8" x14ac:dyDescent="0.2">
      <c r="A28" s="42">
        <v>1139</v>
      </c>
      <c r="B28" s="40" t="s">
        <v>127</v>
      </c>
      <c r="C28" s="268">
        <v>0</v>
      </c>
      <c r="D28" s="114">
        <v>0</v>
      </c>
      <c r="E28" s="114">
        <v>0</v>
      </c>
      <c r="F28" s="114">
        <v>0</v>
      </c>
      <c r="G28" s="114">
        <v>0</v>
      </c>
    </row>
    <row r="30" spans="1:8" x14ac:dyDescent="0.2">
      <c r="A30" s="39" t="s">
        <v>128</v>
      </c>
      <c r="B30" s="39"/>
      <c r="C30" s="39"/>
      <c r="D30" s="39"/>
      <c r="E30" s="39"/>
      <c r="F30" s="39"/>
      <c r="G30" s="39"/>
      <c r="H30" s="39"/>
    </row>
    <row r="31" spans="1:8" x14ac:dyDescent="0.2">
      <c r="A31" s="41" t="s">
        <v>101</v>
      </c>
      <c r="B31" s="41" t="s">
        <v>102</v>
      </c>
      <c r="C31" s="41" t="s">
        <v>103</v>
      </c>
      <c r="D31" s="41" t="s">
        <v>129</v>
      </c>
      <c r="E31" s="41" t="s">
        <v>130</v>
      </c>
      <c r="F31" s="41" t="s">
        <v>131</v>
      </c>
      <c r="G31" s="41" t="s">
        <v>132</v>
      </c>
      <c r="H31" s="41"/>
    </row>
    <row r="32" spans="1:8" x14ac:dyDescent="0.2">
      <c r="A32" s="42">
        <v>1140</v>
      </c>
      <c r="B32" s="40" t="s">
        <v>133</v>
      </c>
      <c r="C32" s="268">
        <v>813272.93</v>
      </c>
    </row>
    <row r="33" spans="1:8" x14ac:dyDescent="0.2">
      <c r="A33" s="42">
        <v>1141</v>
      </c>
      <c r="B33" s="40" t="s">
        <v>134</v>
      </c>
      <c r="C33" s="268">
        <v>813272.93</v>
      </c>
      <c r="D33" s="40" t="s">
        <v>620</v>
      </c>
      <c r="E33" s="40" t="s">
        <v>621</v>
      </c>
    </row>
    <row r="34" spans="1:8" x14ac:dyDescent="0.2">
      <c r="A34" s="42">
        <v>1142</v>
      </c>
      <c r="B34" s="40" t="s">
        <v>135</v>
      </c>
      <c r="C34" s="268">
        <v>0</v>
      </c>
    </row>
    <row r="35" spans="1:8" x14ac:dyDescent="0.2">
      <c r="A35" s="42">
        <v>1143</v>
      </c>
      <c r="B35" s="40" t="s">
        <v>136</v>
      </c>
      <c r="C35" s="268">
        <v>0</v>
      </c>
    </row>
    <row r="36" spans="1:8" x14ac:dyDescent="0.2">
      <c r="A36" s="42">
        <v>1144</v>
      </c>
      <c r="B36" s="40" t="s">
        <v>137</v>
      </c>
      <c r="C36" s="268">
        <v>0</v>
      </c>
    </row>
    <row r="37" spans="1:8" x14ac:dyDescent="0.2">
      <c r="A37" s="42">
        <v>1145</v>
      </c>
      <c r="B37" s="40" t="s">
        <v>138</v>
      </c>
      <c r="C37" s="268">
        <v>0</v>
      </c>
    </row>
    <row r="39" spans="1:8" x14ac:dyDescent="0.2">
      <c r="A39" s="39" t="s">
        <v>139</v>
      </c>
      <c r="B39" s="39"/>
      <c r="C39" s="39"/>
      <c r="D39" s="39"/>
      <c r="E39" s="39"/>
      <c r="F39" s="39"/>
      <c r="G39" s="39"/>
      <c r="H39" s="39"/>
    </row>
    <row r="40" spans="1:8" x14ac:dyDescent="0.2">
      <c r="A40" s="41" t="s">
        <v>101</v>
      </c>
      <c r="B40" s="41" t="s">
        <v>102</v>
      </c>
      <c r="C40" s="41" t="s">
        <v>103</v>
      </c>
      <c r="D40" s="41" t="s">
        <v>140</v>
      </c>
      <c r="E40" s="41" t="s">
        <v>141</v>
      </c>
      <c r="F40" s="41" t="s">
        <v>142</v>
      </c>
      <c r="G40" s="41"/>
      <c r="H40" s="41"/>
    </row>
    <row r="41" spans="1:8" x14ac:dyDescent="0.2">
      <c r="A41" s="42">
        <v>1150</v>
      </c>
      <c r="B41" s="40" t="s">
        <v>143</v>
      </c>
      <c r="C41" s="268">
        <v>1726804.33</v>
      </c>
    </row>
    <row r="42" spans="1:8" x14ac:dyDescent="0.2">
      <c r="A42" s="42">
        <v>1151</v>
      </c>
      <c r="B42" s="40" t="s">
        <v>144</v>
      </c>
      <c r="C42" s="268">
        <v>1726804.33</v>
      </c>
      <c r="D42" s="40" t="s">
        <v>622</v>
      </c>
    </row>
    <row r="44" spans="1:8" x14ac:dyDescent="0.2">
      <c r="A44" s="39" t="s">
        <v>145</v>
      </c>
      <c r="B44" s="39"/>
      <c r="C44" s="39"/>
      <c r="D44" s="39"/>
      <c r="E44" s="39"/>
      <c r="F44" s="39"/>
      <c r="G44" s="39"/>
      <c r="H44" s="39"/>
    </row>
    <row r="45" spans="1:8" x14ac:dyDescent="0.2">
      <c r="A45" s="41" t="s">
        <v>101</v>
      </c>
      <c r="B45" s="41" t="s">
        <v>102</v>
      </c>
      <c r="C45" s="41" t="s">
        <v>103</v>
      </c>
      <c r="D45" s="41" t="s">
        <v>104</v>
      </c>
      <c r="E45" s="41" t="s">
        <v>118</v>
      </c>
      <c r="F45" s="41"/>
      <c r="G45" s="41"/>
      <c r="H45" s="41"/>
    </row>
    <row r="46" spans="1:8" x14ac:dyDescent="0.2">
      <c r="A46" s="42">
        <v>1213</v>
      </c>
      <c r="B46" s="40" t="s">
        <v>146</v>
      </c>
      <c r="C46" s="114">
        <v>0</v>
      </c>
    </row>
    <row r="48" spans="1:8" x14ac:dyDescent="0.2">
      <c r="A48" s="39" t="s">
        <v>147</v>
      </c>
      <c r="B48" s="39"/>
      <c r="C48" s="39"/>
      <c r="D48" s="39"/>
      <c r="E48" s="39"/>
      <c r="F48" s="39"/>
      <c r="G48" s="39"/>
      <c r="H48" s="39"/>
    </row>
    <row r="49" spans="1:9" x14ac:dyDescent="0.2">
      <c r="A49" s="41" t="s">
        <v>101</v>
      </c>
      <c r="B49" s="41" t="s">
        <v>102</v>
      </c>
      <c r="C49" s="41" t="s">
        <v>103</v>
      </c>
      <c r="D49" s="41"/>
      <c r="E49" s="41"/>
      <c r="F49" s="41"/>
      <c r="G49" s="41"/>
      <c r="H49" s="41"/>
    </row>
    <row r="50" spans="1:9" x14ac:dyDescent="0.2">
      <c r="A50" s="42">
        <v>1214</v>
      </c>
      <c r="B50" s="40" t="s">
        <v>148</v>
      </c>
      <c r="C50" s="114">
        <v>0</v>
      </c>
    </row>
    <row r="52" spans="1:9" x14ac:dyDescent="0.2">
      <c r="A52" s="39" t="s">
        <v>149</v>
      </c>
      <c r="B52" s="39"/>
      <c r="C52" s="39"/>
      <c r="D52" s="39"/>
      <c r="E52" s="39"/>
      <c r="F52" s="39"/>
      <c r="G52" s="39"/>
      <c r="H52" s="39"/>
    </row>
    <row r="53" spans="1:9" x14ac:dyDescent="0.2">
      <c r="A53" s="41" t="s">
        <v>101</v>
      </c>
      <c r="B53" s="41" t="s">
        <v>102</v>
      </c>
      <c r="C53" s="41" t="s">
        <v>103</v>
      </c>
      <c r="D53" s="41" t="s">
        <v>150</v>
      </c>
      <c r="E53" s="41" t="s">
        <v>151</v>
      </c>
      <c r="F53" s="41" t="s">
        <v>140</v>
      </c>
      <c r="G53" s="41" t="s">
        <v>152</v>
      </c>
      <c r="H53" s="41" t="s">
        <v>153</v>
      </c>
    </row>
    <row r="54" spans="1:9" x14ac:dyDescent="0.2">
      <c r="A54" s="42">
        <v>1230</v>
      </c>
      <c r="B54" s="40" t="s">
        <v>154</v>
      </c>
      <c r="C54" s="268">
        <f>SUM(C55:C61)</f>
        <v>84172044.359999999</v>
      </c>
      <c r="D54" s="268">
        <v>0</v>
      </c>
      <c r="E54" s="268">
        <v>0</v>
      </c>
    </row>
    <row r="55" spans="1:9" x14ac:dyDescent="0.2">
      <c r="A55" s="42">
        <v>1231</v>
      </c>
      <c r="B55" s="40" t="s">
        <v>155</v>
      </c>
      <c r="C55" s="268">
        <v>0</v>
      </c>
      <c r="D55" s="268">
        <v>0</v>
      </c>
      <c r="E55" s="268">
        <v>0</v>
      </c>
    </row>
    <row r="56" spans="1:9" x14ac:dyDescent="0.2">
      <c r="A56" s="42">
        <v>1232</v>
      </c>
      <c r="B56" s="40" t="s">
        <v>156</v>
      </c>
      <c r="C56" s="268">
        <v>0</v>
      </c>
      <c r="D56" s="268">
        <v>0</v>
      </c>
      <c r="E56" s="268">
        <v>0</v>
      </c>
    </row>
    <row r="57" spans="1:9" x14ac:dyDescent="0.2">
      <c r="A57" s="42">
        <v>1233</v>
      </c>
      <c r="B57" s="40" t="s">
        <v>157</v>
      </c>
      <c r="C57" s="268">
        <v>40382615.159999996</v>
      </c>
      <c r="D57" s="268">
        <v>0</v>
      </c>
      <c r="E57" s="268">
        <v>0</v>
      </c>
    </row>
    <row r="58" spans="1:9" x14ac:dyDescent="0.2">
      <c r="A58" s="42">
        <v>1234</v>
      </c>
      <c r="B58" s="40" t="s">
        <v>158</v>
      </c>
      <c r="C58" s="268">
        <v>43272083.710000001</v>
      </c>
      <c r="D58" s="268">
        <v>0</v>
      </c>
      <c r="E58" s="268">
        <v>0</v>
      </c>
    </row>
    <row r="59" spans="1:9" x14ac:dyDescent="0.2">
      <c r="A59" s="42">
        <v>1235</v>
      </c>
      <c r="B59" s="40" t="s">
        <v>159</v>
      </c>
      <c r="C59" s="268">
        <v>0</v>
      </c>
      <c r="D59" s="268">
        <v>0</v>
      </c>
      <c r="E59" s="268">
        <v>0</v>
      </c>
      <c r="H59" s="114"/>
      <c r="I59" s="125"/>
    </row>
    <row r="60" spans="1:9" x14ac:dyDescent="0.2">
      <c r="A60" s="42">
        <v>1236</v>
      </c>
      <c r="B60" s="40" t="s">
        <v>160</v>
      </c>
      <c r="C60" s="268">
        <v>517345.49</v>
      </c>
      <c r="D60" s="268">
        <v>0</v>
      </c>
      <c r="E60" s="268">
        <v>0</v>
      </c>
    </row>
    <row r="61" spans="1:9" x14ac:dyDescent="0.2">
      <c r="A61" s="42">
        <v>1239</v>
      </c>
      <c r="B61" s="40" t="s">
        <v>161</v>
      </c>
      <c r="C61" s="268">
        <v>0</v>
      </c>
      <c r="D61" s="268">
        <v>0</v>
      </c>
      <c r="E61" s="268">
        <v>0</v>
      </c>
      <c r="F61" s="114"/>
      <c r="G61" s="43"/>
    </row>
    <row r="62" spans="1:9" x14ac:dyDescent="0.2">
      <c r="A62" s="42">
        <v>1240</v>
      </c>
      <c r="B62" s="40" t="s">
        <v>162</v>
      </c>
      <c r="C62" s="268">
        <f>SUM(C63:C70)</f>
        <v>34887302.060000002</v>
      </c>
      <c r="D62" s="268">
        <f>SUM(D63:D70)</f>
        <v>2026231.74</v>
      </c>
      <c r="E62" s="268">
        <v>12932629.141487502</v>
      </c>
      <c r="F62" s="43"/>
      <c r="G62" s="111">
        <v>0.1</v>
      </c>
    </row>
    <row r="63" spans="1:9" x14ac:dyDescent="0.2">
      <c r="A63" s="42">
        <v>1241</v>
      </c>
      <c r="B63" s="40" t="s">
        <v>163</v>
      </c>
      <c r="C63" s="268">
        <v>2216170.0299999998</v>
      </c>
      <c r="D63" s="268">
        <v>33104.49</v>
      </c>
      <c r="E63" s="268">
        <v>1921914.79</v>
      </c>
      <c r="F63" s="43"/>
      <c r="G63" s="111">
        <v>0.1</v>
      </c>
    </row>
    <row r="64" spans="1:9" x14ac:dyDescent="0.2">
      <c r="A64" s="42">
        <v>1242</v>
      </c>
      <c r="B64" s="40" t="s">
        <v>164</v>
      </c>
      <c r="C64" s="268">
        <v>345469.04</v>
      </c>
      <c r="D64" s="268">
        <v>0</v>
      </c>
      <c r="E64" s="268">
        <v>345469.04</v>
      </c>
      <c r="F64" s="43"/>
      <c r="G64" s="111">
        <v>0.1</v>
      </c>
    </row>
    <row r="65" spans="1:8" x14ac:dyDescent="0.2">
      <c r="A65" s="42">
        <v>1243</v>
      </c>
      <c r="B65" s="40" t="s">
        <v>165</v>
      </c>
      <c r="C65" s="268">
        <v>467142.94</v>
      </c>
      <c r="D65" s="268">
        <v>45409.65</v>
      </c>
      <c r="E65" s="268">
        <v>301188.60999999993</v>
      </c>
      <c r="F65" s="43"/>
      <c r="G65" s="111">
        <v>0.1</v>
      </c>
    </row>
    <row r="66" spans="1:8" x14ac:dyDescent="0.2">
      <c r="A66" s="42">
        <v>1244</v>
      </c>
      <c r="B66" s="40" t="s">
        <v>166</v>
      </c>
      <c r="C66" s="268">
        <v>9362944.7799999993</v>
      </c>
      <c r="D66" s="268">
        <v>1587420.11</v>
      </c>
      <c r="E66" s="268">
        <v>7227108.6614875002</v>
      </c>
      <c r="F66" s="43"/>
      <c r="G66" s="111">
        <v>0.25</v>
      </c>
    </row>
    <row r="67" spans="1:8" x14ac:dyDescent="0.2">
      <c r="A67" s="42">
        <v>1245</v>
      </c>
      <c r="B67" s="40" t="s">
        <v>167</v>
      </c>
      <c r="C67" s="268">
        <v>0</v>
      </c>
      <c r="D67" s="268">
        <v>0</v>
      </c>
      <c r="E67" s="268">
        <v>0</v>
      </c>
      <c r="F67" s="43"/>
      <c r="G67" s="111"/>
    </row>
    <row r="68" spans="1:8" x14ac:dyDescent="0.2">
      <c r="A68" s="42">
        <v>1246</v>
      </c>
      <c r="B68" s="40" t="s">
        <v>168</v>
      </c>
      <c r="C68" s="268">
        <v>3934909.08</v>
      </c>
      <c r="D68" s="268">
        <v>360297.49</v>
      </c>
      <c r="E68" s="268">
        <v>3136948.04</v>
      </c>
      <c r="F68" s="43"/>
      <c r="G68" s="111">
        <v>0.1</v>
      </c>
    </row>
    <row r="69" spans="1:8" x14ac:dyDescent="0.2">
      <c r="A69" s="42">
        <v>1247</v>
      </c>
      <c r="B69" s="40" t="s">
        <v>169</v>
      </c>
      <c r="C69" s="268">
        <v>0</v>
      </c>
      <c r="D69" s="268">
        <v>0</v>
      </c>
      <c r="E69" s="268">
        <v>0</v>
      </c>
      <c r="F69" s="43"/>
      <c r="G69" s="43"/>
    </row>
    <row r="70" spans="1:8" x14ac:dyDescent="0.2">
      <c r="A70" s="42">
        <v>1248</v>
      </c>
      <c r="B70" s="40" t="s">
        <v>170</v>
      </c>
      <c r="C70" s="268">
        <v>18560666.190000001</v>
      </c>
      <c r="D70" s="268">
        <v>0</v>
      </c>
      <c r="E70" s="268">
        <v>0</v>
      </c>
      <c r="G70" s="43"/>
    </row>
    <row r="72" spans="1:8" x14ac:dyDescent="0.2">
      <c r="A72" s="39" t="s">
        <v>171</v>
      </c>
      <c r="B72" s="39"/>
      <c r="C72" s="39"/>
      <c r="D72" s="39"/>
      <c r="E72" s="39"/>
      <c r="F72" s="39"/>
      <c r="G72" s="39"/>
      <c r="H72" s="39"/>
    </row>
    <row r="73" spans="1:8" x14ac:dyDescent="0.2">
      <c r="A73" s="41" t="s">
        <v>101</v>
      </c>
      <c r="B73" s="41" t="s">
        <v>102</v>
      </c>
      <c r="C73" s="41" t="s">
        <v>103</v>
      </c>
      <c r="D73" s="41" t="s">
        <v>172</v>
      </c>
      <c r="E73" s="41" t="s">
        <v>173</v>
      </c>
      <c r="F73" s="41" t="s">
        <v>140</v>
      </c>
      <c r="G73" s="41" t="s">
        <v>152</v>
      </c>
      <c r="H73" s="41" t="s">
        <v>153</v>
      </c>
    </row>
    <row r="74" spans="1:8" x14ac:dyDescent="0.2">
      <c r="A74" s="42">
        <v>1250</v>
      </c>
      <c r="B74" s="40" t="s">
        <v>174</v>
      </c>
      <c r="C74" s="268">
        <v>52952.72</v>
      </c>
      <c r="D74" s="268">
        <v>0</v>
      </c>
      <c r="E74" s="268">
        <v>0</v>
      </c>
    </row>
    <row r="75" spans="1:8" x14ac:dyDescent="0.2">
      <c r="A75" s="42">
        <v>1251</v>
      </c>
      <c r="B75" s="40" t="s">
        <v>175</v>
      </c>
      <c r="C75" s="268">
        <v>52952.72</v>
      </c>
      <c r="D75" s="268">
        <v>0</v>
      </c>
      <c r="E75" s="268">
        <v>0</v>
      </c>
    </row>
    <row r="76" spans="1:8" x14ac:dyDescent="0.2">
      <c r="A76" s="42">
        <v>1252</v>
      </c>
      <c r="B76" s="40" t="s">
        <v>176</v>
      </c>
      <c r="C76" s="268">
        <v>0</v>
      </c>
      <c r="D76" s="268">
        <v>0</v>
      </c>
      <c r="E76" s="268">
        <v>0</v>
      </c>
    </row>
    <row r="77" spans="1:8" x14ac:dyDescent="0.2">
      <c r="A77" s="42">
        <v>1253</v>
      </c>
      <c r="B77" s="40" t="s">
        <v>177</v>
      </c>
      <c r="C77" s="268">
        <v>0</v>
      </c>
      <c r="D77" s="268">
        <v>0</v>
      </c>
      <c r="E77" s="268">
        <v>0</v>
      </c>
    </row>
    <row r="78" spans="1:8" x14ac:dyDescent="0.2">
      <c r="A78" s="42">
        <v>1254</v>
      </c>
      <c r="B78" s="40" t="s">
        <v>178</v>
      </c>
      <c r="C78" s="268">
        <v>0</v>
      </c>
      <c r="D78" s="268">
        <v>0</v>
      </c>
      <c r="E78" s="268">
        <v>0</v>
      </c>
    </row>
    <row r="79" spans="1:8" x14ac:dyDescent="0.2">
      <c r="A79" s="42">
        <v>1259</v>
      </c>
      <c r="B79" s="40" t="s">
        <v>179</v>
      </c>
      <c r="C79" s="268">
        <v>0</v>
      </c>
      <c r="D79" s="268">
        <v>0</v>
      </c>
      <c r="E79" s="268">
        <v>0</v>
      </c>
    </row>
    <row r="80" spans="1:8" x14ac:dyDescent="0.2">
      <c r="A80" s="42">
        <v>1270</v>
      </c>
      <c r="B80" s="40" t="s">
        <v>180</v>
      </c>
      <c r="C80" s="268">
        <v>0</v>
      </c>
      <c r="D80" s="268">
        <v>0</v>
      </c>
      <c r="E80" s="268">
        <v>0</v>
      </c>
    </row>
    <row r="81" spans="1:8" x14ac:dyDescent="0.2">
      <c r="A81" s="42">
        <v>1271</v>
      </c>
      <c r="B81" s="40" t="s">
        <v>181</v>
      </c>
      <c r="C81" s="268">
        <v>0</v>
      </c>
      <c r="D81" s="268">
        <v>0</v>
      </c>
      <c r="E81" s="268">
        <v>0</v>
      </c>
    </row>
    <row r="82" spans="1:8" x14ac:dyDescent="0.2">
      <c r="A82" s="42">
        <v>1272</v>
      </c>
      <c r="B82" s="40" t="s">
        <v>182</v>
      </c>
      <c r="C82" s="268">
        <v>0</v>
      </c>
      <c r="D82" s="268">
        <v>0</v>
      </c>
      <c r="E82" s="268">
        <v>0</v>
      </c>
    </row>
    <row r="83" spans="1:8" x14ac:dyDescent="0.2">
      <c r="A83" s="42">
        <v>1273</v>
      </c>
      <c r="B83" s="40" t="s">
        <v>183</v>
      </c>
      <c r="C83" s="268">
        <v>0</v>
      </c>
      <c r="D83" s="268">
        <v>0</v>
      </c>
      <c r="E83" s="268">
        <v>0</v>
      </c>
    </row>
    <row r="84" spans="1:8" x14ac:dyDescent="0.2">
      <c r="A84" s="42">
        <v>1274</v>
      </c>
      <c r="B84" s="40" t="s">
        <v>184</v>
      </c>
      <c r="C84" s="268">
        <v>0</v>
      </c>
      <c r="D84" s="268">
        <v>0</v>
      </c>
      <c r="E84" s="268">
        <v>0</v>
      </c>
    </row>
    <row r="85" spans="1:8" x14ac:dyDescent="0.2">
      <c r="A85" s="42">
        <v>1275</v>
      </c>
      <c r="B85" s="40" t="s">
        <v>185</v>
      </c>
      <c r="C85" s="268">
        <v>0</v>
      </c>
      <c r="D85" s="268">
        <v>0</v>
      </c>
      <c r="E85" s="268">
        <v>0</v>
      </c>
    </row>
    <row r="86" spans="1:8" x14ac:dyDescent="0.2">
      <c r="A86" s="42">
        <v>1279</v>
      </c>
      <c r="B86" s="40" t="s">
        <v>186</v>
      </c>
      <c r="C86" s="268">
        <v>0</v>
      </c>
      <c r="D86" s="268">
        <v>0</v>
      </c>
      <c r="E86" s="268">
        <v>0</v>
      </c>
    </row>
    <row r="88" spans="1:8" x14ac:dyDescent="0.2">
      <c r="A88" s="39" t="s">
        <v>187</v>
      </c>
      <c r="B88" s="39"/>
      <c r="C88" s="39"/>
      <c r="D88" s="39"/>
      <c r="E88" s="39"/>
      <c r="F88" s="39"/>
      <c r="G88" s="39"/>
      <c r="H88" s="39"/>
    </row>
    <row r="89" spans="1:8" x14ac:dyDescent="0.2">
      <c r="A89" s="41" t="s">
        <v>101</v>
      </c>
      <c r="B89" s="41" t="s">
        <v>102</v>
      </c>
      <c r="C89" s="41" t="s">
        <v>103</v>
      </c>
      <c r="D89" s="41" t="s">
        <v>188</v>
      </c>
      <c r="E89" s="41"/>
      <c r="F89" s="41"/>
      <c r="G89" s="41"/>
      <c r="H89" s="41"/>
    </row>
    <row r="90" spans="1:8" x14ac:dyDescent="0.2">
      <c r="A90" s="42">
        <v>1160</v>
      </c>
      <c r="B90" s="40" t="s">
        <v>189</v>
      </c>
      <c r="C90" s="268">
        <v>0</v>
      </c>
    </row>
    <row r="91" spans="1:8" x14ac:dyDescent="0.2">
      <c r="A91" s="42">
        <v>1161</v>
      </c>
      <c r="B91" s="40" t="s">
        <v>190</v>
      </c>
      <c r="C91" s="268">
        <v>0</v>
      </c>
    </row>
    <row r="92" spans="1:8" x14ac:dyDescent="0.2">
      <c r="A92" s="42">
        <v>1162</v>
      </c>
      <c r="B92" s="40" t="s">
        <v>191</v>
      </c>
      <c r="C92" s="268">
        <v>0</v>
      </c>
    </row>
    <row r="94" spans="1:8" x14ac:dyDescent="0.2">
      <c r="A94" s="39" t="s">
        <v>192</v>
      </c>
      <c r="B94" s="39"/>
      <c r="C94" s="39"/>
      <c r="D94" s="39"/>
      <c r="E94" s="39"/>
      <c r="F94" s="39"/>
      <c r="G94" s="39"/>
      <c r="H94" s="39"/>
    </row>
    <row r="95" spans="1:8" x14ac:dyDescent="0.2">
      <c r="A95" s="41" t="s">
        <v>101</v>
      </c>
      <c r="B95" s="41" t="s">
        <v>102</v>
      </c>
      <c r="C95" s="41" t="s">
        <v>103</v>
      </c>
      <c r="D95" s="41" t="s">
        <v>118</v>
      </c>
      <c r="E95" s="41"/>
      <c r="F95" s="41"/>
      <c r="G95" s="41"/>
      <c r="H95" s="41"/>
    </row>
    <row r="96" spans="1:8" x14ac:dyDescent="0.2">
      <c r="A96" s="42">
        <v>1290</v>
      </c>
      <c r="B96" s="40" t="s">
        <v>193</v>
      </c>
      <c r="C96" s="114">
        <v>0</v>
      </c>
    </row>
    <row r="97" spans="1:8" x14ac:dyDescent="0.2">
      <c r="A97" s="42">
        <v>1291</v>
      </c>
      <c r="B97" s="40" t="s">
        <v>194</v>
      </c>
      <c r="C97" s="114">
        <v>0</v>
      </c>
    </row>
    <row r="98" spans="1:8" x14ac:dyDescent="0.2">
      <c r="A98" s="42">
        <v>1292</v>
      </c>
      <c r="B98" s="40" t="s">
        <v>195</v>
      </c>
      <c r="C98" s="114">
        <v>0</v>
      </c>
    </row>
    <row r="99" spans="1:8" x14ac:dyDescent="0.2">
      <c r="A99" s="42">
        <v>1293</v>
      </c>
      <c r="B99" s="40" t="s">
        <v>196</v>
      </c>
      <c r="C99" s="114">
        <v>0</v>
      </c>
    </row>
    <row r="101" spans="1:8" x14ac:dyDescent="0.2">
      <c r="A101" s="39" t="s">
        <v>197</v>
      </c>
      <c r="B101" s="39"/>
      <c r="C101" s="39"/>
      <c r="D101" s="39"/>
      <c r="E101" s="39"/>
      <c r="F101" s="39"/>
      <c r="G101" s="39"/>
      <c r="H101" s="39"/>
    </row>
    <row r="102" spans="1:8" x14ac:dyDescent="0.2">
      <c r="A102" s="41" t="s">
        <v>101</v>
      </c>
      <c r="B102" s="41" t="s">
        <v>102</v>
      </c>
      <c r="C102" s="41" t="s">
        <v>103</v>
      </c>
      <c r="D102" s="41" t="s">
        <v>114</v>
      </c>
      <c r="E102" s="41" t="s">
        <v>115</v>
      </c>
      <c r="F102" s="41" t="s">
        <v>116</v>
      </c>
      <c r="G102" s="41" t="s">
        <v>198</v>
      </c>
      <c r="H102" s="41" t="s">
        <v>199</v>
      </c>
    </row>
    <row r="103" spans="1:8" x14ac:dyDescent="0.2">
      <c r="A103" s="42">
        <v>2110</v>
      </c>
      <c r="B103" s="40" t="s">
        <v>200</v>
      </c>
      <c r="C103" s="268">
        <f>SUM(C104:C115)</f>
        <v>4963937.54</v>
      </c>
      <c r="D103" s="268">
        <v>0</v>
      </c>
      <c r="E103" s="268">
        <v>0</v>
      </c>
      <c r="F103" s="268">
        <v>0</v>
      </c>
      <c r="G103" s="268">
        <v>0</v>
      </c>
    </row>
    <row r="104" spans="1:8" x14ac:dyDescent="0.2">
      <c r="A104" s="42">
        <v>2111</v>
      </c>
      <c r="B104" s="40" t="s">
        <v>201</v>
      </c>
      <c r="C104" s="268">
        <v>0</v>
      </c>
      <c r="D104" s="268">
        <v>0</v>
      </c>
      <c r="E104" s="268">
        <v>0</v>
      </c>
      <c r="F104" s="268">
        <v>0</v>
      </c>
      <c r="G104" s="268">
        <v>0</v>
      </c>
    </row>
    <row r="105" spans="1:8" x14ac:dyDescent="0.2">
      <c r="A105" s="42">
        <v>2112</v>
      </c>
      <c r="B105" s="40" t="s">
        <v>202</v>
      </c>
      <c r="C105" s="268">
        <v>3274386.26</v>
      </c>
      <c r="D105" s="268">
        <v>0</v>
      </c>
      <c r="E105" s="268">
        <v>0</v>
      </c>
      <c r="F105" s="268">
        <v>0</v>
      </c>
      <c r="G105" s="268">
        <v>0</v>
      </c>
    </row>
    <row r="106" spans="1:8" x14ac:dyDescent="0.2">
      <c r="A106" s="42">
        <v>2113</v>
      </c>
      <c r="B106" s="40" t="s">
        <v>203</v>
      </c>
      <c r="C106" s="268">
        <v>0</v>
      </c>
      <c r="D106" s="268">
        <v>0</v>
      </c>
      <c r="E106" s="268">
        <v>0</v>
      </c>
      <c r="F106" s="268">
        <v>0</v>
      </c>
      <c r="G106" s="268">
        <v>0</v>
      </c>
    </row>
    <row r="107" spans="1:8" x14ac:dyDescent="0.2">
      <c r="A107" s="42">
        <v>2114</v>
      </c>
      <c r="B107" s="40" t="s">
        <v>204</v>
      </c>
      <c r="C107" s="268">
        <v>0</v>
      </c>
      <c r="D107" s="268">
        <v>0</v>
      </c>
      <c r="E107" s="268">
        <v>0</v>
      </c>
      <c r="F107" s="268">
        <v>0</v>
      </c>
      <c r="G107" s="268">
        <v>0</v>
      </c>
    </row>
    <row r="108" spans="1:8" x14ac:dyDescent="0.2">
      <c r="A108" s="42">
        <v>2115</v>
      </c>
      <c r="B108" s="40" t="s">
        <v>205</v>
      </c>
      <c r="C108" s="268">
        <v>0</v>
      </c>
      <c r="D108" s="268">
        <v>0</v>
      </c>
      <c r="E108" s="268">
        <v>0</v>
      </c>
      <c r="F108" s="268">
        <v>0</v>
      </c>
      <c r="G108" s="268">
        <v>0</v>
      </c>
    </row>
    <row r="109" spans="1:8" x14ac:dyDescent="0.2">
      <c r="A109" s="42">
        <v>2116</v>
      </c>
      <c r="B109" s="40" t="s">
        <v>206</v>
      </c>
      <c r="C109" s="268">
        <v>0</v>
      </c>
      <c r="D109" s="268">
        <v>0</v>
      </c>
      <c r="E109" s="268">
        <v>0</v>
      </c>
      <c r="F109" s="268">
        <v>0</v>
      </c>
      <c r="G109" s="268">
        <v>0</v>
      </c>
    </row>
    <row r="110" spans="1:8" x14ac:dyDescent="0.2">
      <c r="A110" s="42">
        <v>2117</v>
      </c>
      <c r="B110" s="40" t="s">
        <v>207</v>
      </c>
      <c r="C110" s="268">
        <v>1689551.28</v>
      </c>
      <c r="D110" s="268">
        <v>0</v>
      </c>
      <c r="E110" s="268">
        <v>0</v>
      </c>
      <c r="F110" s="268">
        <v>0</v>
      </c>
      <c r="G110" s="268">
        <v>0</v>
      </c>
    </row>
    <row r="111" spans="1:8" x14ac:dyDescent="0.2">
      <c r="A111" s="42">
        <v>2118</v>
      </c>
      <c r="B111" s="40" t="s">
        <v>208</v>
      </c>
      <c r="C111" s="268">
        <v>0</v>
      </c>
      <c r="D111" s="268">
        <v>0</v>
      </c>
      <c r="E111" s="268">
        <v>0</v>
      </c>
      <c r="F111" s="268">
        <v>0</v>
      </c>
      <c r="G111" s="268">
        <v>0</v>
      </c>
    </row>
    <row r="112" spans="1:8" x14ac:dyDescent="0.2">
      <c r="A112" s="42">
        <v>2119</v>
      </c>
      <c r="B112" s="40" t="s">
        <v>209</v>
      </c>
      <c r="C112" s="268">
        <v>0</v>
      </c>
      <c r="D112" s="268">
        <v>0</v>
      </c>
      <c r="E112" s="268">
        <v>0</v>
      </c>
      <c r="F112" s="268">
        <v>0</v>
      </c>
      <c r="G112" s="268">
        <v>0</v>
      </c>
    </row>
    <row r="113" spans="1:8" x14ac:dyDescent="0.2">
      <c r="A113" s="42">
        <v>2120</v>
      </c>
      <c r="B113" s="40" t="s">
        <v>210</v>
      </c>
      <c r="C113" s="268">
        <v>0</v>
      </c>
      <c r="D113" s="268">
        <v>0</v>
      </c>
      <c r="E113" s="268">
        <v>0</v>
      </c>
      <c r="F113" s="268">
        <v>0</v>
      </c>
      <c r="G113" s="268">
        <v>0</v>
      </c>
    </row>
    <row r="114" spans="1:8" x14ac:dyDescent="0.2">
      <c r="A114" s="42">
        <v>2121</v>
      </c>
      <c r="B114" s="40" t="s">
        <v>211</v>
      </c>
      <c r="C114" s="268">
        <v>0</v>
      </c>
      <c r="D114" s="268">
        <v>0</v>
      </c>
      <c r="E114" s="268">
        <v>0</v>
      </c>
      <c r="F114" s="268">
        <v>0</v>
      </c>
      <c r="G114" s="268">
        <v>0</v>
      </c>
    </row>
    <row r="115" spans="1:8" x14ac:dyDescent="0.2">
      <c r="A115" s="42">
        <v>2122</v>
      </c>
      <c r="B115" s="40" t="s">
        <v>212</v>
      </c>
      <c r="C115" s="268">
        <v>0</v>
      </c>
      <c r="D115" s="268">
        <v>0</v>
      </c>
      <c r="E115" s="268">
        <v>0</v>
      </c>
      <c r="F115" s="268">
        <v>0</v>
      </c>
      <c r="G115" s="268">
        <v>0</v>
      </c>
    </row>
    <row r="116" spans="1:8" x14ac:dyDescent="0.2">
      <c r="A116" s="42">
        <v>2129</v>
      </c>
      <c r="B116" s="40" t="s">
        <v>213</v>
      </c>
      <c r="C116" s="268">
        <v>0</v>
      </c>
      <c r="D116" s="268">
        <v>0</v>
      </c>
      <c r="E116" s="268">
        <v>0</v>
      </c>
      <c r="F116" s="268">
        <v>0</v>
      </c>
      <c r="G116" s="268">
        <v>0</v>
      </c>
    </row>
    <row r="118" spans="1:8" x14ac:dyDescent="0.2">
      <c r="A118" s="39" t="s">
        <v>214</v>
      </c>
      <c r="B118" s="39"/>
      <c r="C118" s="39"/>
      <c r="D118" s="39"/>
      <c r="E118" s="39"/>
      <c r="F118" s="39"/>
      <c r="G118" s="39"/>
      <c r="H118" s="39"/>
    </row>
    <row r="119" spans="1:8" x14ac:dyDescent="0.2">
      <c r="A119" s="41" t="s">
        <v>101</v>
      </c>
      <c r="B119" s="41" t="s">
        <v>102</v>
      </c>
      <c r="C119" s="41" t="s">
        <v>103</v>
      </c>
      <c r="D119" s="41" t="s">
        <v>215</v>
      </c>
      <c r="E119" s="41" t="s">
        <v>118</v>
      </c>
      <c r="F119" s="41"/>
      <c r="G119" s="41"/>
      <c r="H119" s="41"/>
    </row>
    <row r="120" spans="1:8" x14ac:dyDescent="0.2">
      <c r="A120" s="42">
        <v>2160</v>
      </c>
      <c r="B120" s="40" t="s">
        <v>216</v>
      </c>
      <c r="C120" s="114">
        <v>0</v>
      </c>
    </row>
    <row r="121" spans="1:8" x14ac:dyDescent="0.2">
      <c r="A121" s="42">
        <v>2161</v>
      </c>
      <c r="B121" s="40" t="s">
        <v>217</v>
      </c>
      <c r="C121" s="114">
        <v>0</v>
      </c>
    </row>
    <row r="122" spans="1:8" x14ac:dyDescent="0.2">
      <c r="A122" s="42">
        <v>2162</v>
      </c>
      <c r="B122" s="40" t="s">
        <v>218</v>
      </c>
      <c r="C122" s="114">
        <v>0</v>
      </c>
    </row>
    <row r="123" spans="1:8" x14ac:dyDescent="0.2">
      <c r="A123" s="42">
        <v>2163</v>
      </c>
      <c r="B123" s="40" t="s">
        <v>219</v>
      </c>
      <c r="C123" s="114">
        <v>0</v>
      </c>
    </row>
    <row r="124" spans="1:8" x14ac:dyDescent="0.2">
      <c r="A124" s="42">
        <v>2164</v>
      </c>
      <c r="B124" s="40" t="s">
        <v>220</v>
      </c>
      <c r="C124" s="114">
        <v>0</v>
      </c>
    </row>
    <row r="125" spans="1:8" x14ac:dyDescent="0.2">
      <c r="A125" s="42">
        <v>2165</v>
      </c>
      <c r="B125" s="40" t="s">
        <v>221</v>
      </c>
      <c r="C125" s="114">
        <v>0</v>
      </c>
    </row>
    <row r="126" spans="1:8" x14ac:dyDescent="0.2">
      <c r="A126" s="42">
        <v>2166</v>
      </c>
      <c r="B126" s="40" t="s">
        <v>222</v>
      </c>
      <c r="C126" s="114">
        <v>0</v>
      </c>
    </row>
    <row r="127" spans="1:8" x14ac:dyDescent="0.2">
      <c r="A127" s="42">
        <v>2250</v>
      </c>
      <c r="B127" s="40" t="s">
        <v>223</v>
      </c>
      <c r="C127" s="114">
        <v>0</v>
      </c>
    </row>
    <row r="128" spans="1:8" x14ac:dyDescent="0.2">
      <c r="A128" s="42">
        <v>2251</v>
      </c>
      <c r="B128" s="40" t="s">
        <v>224</v>
      </c>
      <c r="C128" s="114">
        <v>0</v>
      </c>
    </row>
    <row r="129" spans="1:8" x14ac:dyDescent="0.2">
      <c r="A129" s="42">
        <v>2252</v>
      </c>
      <c r="B129" s="40" t="s">
        <v>225</v>
      </c>
      <c r="C129" s="114">
        <v>0</v>
      </c>
    </row>
    <row r="130" spans="1:8" x14ac:dyDescent="0.2">
      <c r="A130" s="42">
        <v>2253</v>
      </c>
      <c r="B130" s="40" t="s">
        <v>226</v>
      </c>
      <c r="C130" s="114">
        <v>0</v>
      </c>
    </row>
    <row r="131" spans="1:8" x14ac:dyDescent="0.2">
      <c r="A131" s="42">
        <v>2254</v>
      </c>
      <c r="B131" s="40" t="s">
        <v>227</v>
      </c>
      <c r="C131" s="114">
        <v>0</v>
      </c>
    </row>
    <row r="132" spans="1:8" x14ac:dyDescent="0.2">
      <c r="A132" s="42">
        <v>2255</v>
      </c>
      <c r="B132" s="40" t="s">
        <v>228</v>
      </c>
      <c r="C132" s="114">
        <v>0</v>
      </c>
    </row>
    <row r="133" spans="1:8" x14ac:dyDescent="0.2">
      <c r="A133" s="42">
        <v>2256</v>
      </c>
      <c r="B133" s="40" t="s">
        <v>229</v>
      </c>
      <c r="C133" s="114">
        <v>0</v>
      </c>
    </row>
    <row r="135" spans="1:8" x14ac:dyDescent="0.2">
      <c r="A135" s="39" t="s">
        <v>230</v>
      </c>
      <c r="B135" s="39"/>
      <c r="C135" s="39"/>
      <c r="D135" s="39"/>
      <c r="E135" s="39"/>
      <c r="F135" s="39"/>
      <c r="G135" s="39"/>
      <c r="H135" s="39"/>
    </row>
    <row r="136" spans="1:8" x14ac:dyDescent="0.2">
      <c r="A136" s="46" t="s">
        <v>101</v>
      </c>
      <c r="B136" s="46" t="s">
        <v>102</v>
      </c>
      <c r="C136" s="46" t="s">
        <v>103</v>
      </c>
      <c r="D136" s="46" t="s">
        <v>215</v>
      </c>
      <c r="E136" s="46" t="s">
        <v>118</v>
      </c>
      <c r="F136" s="46"/>
      <c r="G136" s="46"/>
      <c r="H136" s="46"/>
    </row>
    <row r="137" spans="1:8" x14ac:dyDescent="0.2">
      <c r="A137" s="42">
        <v>2159</v>
      </c>
      <c r="B137" s="40" t="s">
        <v>231</v>
      </c>
      <c r="C137" s="114">
        <v>0</v>
      </c>
    </row>
    <row r="138" spans="1:8" x14ac:dyDescent="0.2">
      <c r="A138" s="42">
        <v>2199</v>
      </c>
      <c r="B138" s="40" t="s">
        <v>232</v>
      </c>
      <c r="C138" s="114">
        <v>0</v>
      </c>
    </row>
    <row r="139" spans="1:8" x14ac:dyDescent="0.2">
      <c r="A139" s="42">
        <v>2240</v>
      </c>
      <c r="B139" s="40" t="s">
        <v>233</v>
      </c>
      <c r="C139" s="114">
        <v>0</v>
      </c>
    </row>
    <row r="140" spans="1:8" x14ac:dyDescent="0.2">
      <c r="A140" s="42">
        <v>2241</v>
      </c>
      <c r="B140" s="40" t="s">
        <v>234</v>
      </c>
      <c r="C140" s="114">
        <v>0</v>
      </c>
    </row>
    <row r="141" spans="1:8" x14ac:dyDescent="0.2">
      <c r="A141" s="42">
        <v>2242</v>
      </c>
      <c r="B141" s="40" t="s">
        <v>235</v>
      </c>
      <c r="C141" s="114">
        <v>0</v>
      </c>
    </row>
    <row r="142" spans="1:8" x14ac:dyDescent="0.2">
      <c r="A142" s="42">
        <v>2249</v>
      </c>
      <c r="B142" s="40" t="s">
        <v>236</v>
      </c>
      <c r="C142" s="114">
        <v>0</v>
      </c>
    </row>
    <row r="144" spans="1:8" x14ac:dyDescent="0.2">
      <c r="B144" s="40" t="s">
        <v>237</v>
      </c>
    </row>
    <row r="146" spans="2:5" ht="12.75" x14ac:dyDescent="0.2">
      <c r="B146" s="147"/>
    </row>
    <row r="147" spans="2:5" ht="12.75" x14ac:dyDescent="0.2">
      <c r="B147" s="147"/>
      <c r="C147" s="145"/>
      <c r="D147" s="145"/>
      <c r="E147" s="145"/>
    </row>
  </sheetData>
  <sheetProtection formatCells="0" formatColumns="0" formatRows="0" insertColumns="0" insertRows="0" insertHyperlinks="0" deleteColumns="0" deleteRows="0" sort="0" autoFilter="0" pivotTables="0"/>
  <mergeCells count="3">
    <mergeCell ref="A1:F1"/>
    <mergeCell ref="A2:F2"/>
    <mergeCell ref="A3:F3"/>
  </mergeCells>
  <pageMargins left="0.70866141732283472" right="0.70866141732283472" top="0.74803149606299213" bottom="0.74803149606299213" header="0.31496062992125984" footer="0.31496062992125984"/>
  <pageSetup scale="63" fitToHeight="2"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F222"/>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40" customWidth="1"/>
    <col min="2" max="2" width="72.85546875" style="40" bestFit="1" customWidth="1"/>
    <col min="3" max="3" width="15.7109375" style="40" customWidth="1"/>
    <col min="4" max="5" width="19.7109375" style="40" customWidth="1"/>
    <col min="6" max="16384" width="9.140625" style="40"/>
  </cols>
  <sheetData>
    <row r="1" spans="1:5" s="128" customFormat="1" ht="18.95" customHeight="1" x14ac:dyDescent="0.25">
      <c r="A1" s="377" t="s">
        <v>66</v>
      </c>
      <c r="B1" s="377"/>
      <c r="C1" s="377"/>
      <c r="D1" s="36" t="s">
        <v>95</v>
      </c>
      <c r="E1" s="37">
        <v>2022</v>
      </c>
    </row>
    <row r="2" spans="1:5" s="127" customFormat="1" ht="18.95" customHeight="1" x14ac:dyDescent="0.25">
      <c r="A2" s="377" t="s">
        <v>435</v>
      </c>
      <c r="B2" s="377"/>
      <c r="C2" s="377"/>
      <c r="D2" s="36" t="s">
        <v>97</v>
      </c>
      <c r="E2" s="37" t="s">
        <v>617</v>
      </c>
    </row>
    <row r="3" spans="1:5" s="127" customFormat="1" ht="18.95" customHeight="1" x14ac:dyDescent="0.25">
      <c r="A3" s="377" t="s">
        <v>1248</v>
      </c>
      <c r="B3" s="377"/>
      <c r="C3" s="377"/>
      <c r="D3" s="36" t="s">
        <v>98</v>
      </c>
      <c r="E3" s="37">
        <v>4</v>
      </c>
    </row>
    <row r="4" spans="1:5" x14ac:dyDescent="0.2">
      <c r="A4" s="38" t="s">
        <v>99</v>
      </c>
      <c r="B4" s="39"/>
      <c r="C4" s="39"/>
      <c r="D4" s="39"/>
      <c r="E4" s="39"/>
    </row>
    <row r="6" spans="1:5" x14ac:dyDescent="0.2">
      <c r="A6" s="52" t="s">
        <v>434</v>
      </c>
      <c r="B6" s="52"/>
      <c r="C6" s="52"/>
      <c r="D6" s="52"/>
      <c r="E6" s="52"/>
    </row>
    <row r="7" spans="1:5" x14ac:dyDescent="0.2">
      <c r="A7" s="51" t="s">
        <v>101</v>
      </c>
      <c r="B7" s="51" t="s">
        <v>102</v>
      </c>
      <c r="C7" s="51" t="s">
        <v>103</v>
      </c>
      <c r="D7" s="51" t="s">
        <v>386</v>
      </c>
      <c r="E7" s="51"/>
    </row>
    <row r="8" spans="1:5" x14ac:dyDescent="0.2">
      <c r="A8" s="54">
        <v>4100</v>
      </c>
      <c r="B8" s="47" t="s">
        <v>433</v>
      </c>
      <c r="C8" s="270">
        <f>+C46</f>
        <v>60505406.880000003</v>
      </c>
      <c r="D8" s="47"/>
      <c r="E8" s="53"/>
    </row>
    <row r="9" spans="1:5" x14ac:dyDescent="0.2">
      <c r="A9" s="54">
        <v>4110</v>
      </c>
      <c r="B9" s="47" t="s">
        <v>432</v>
      </c>
      <c r="C9" s="270">
        <v>0</v>
      </c>
      <c r="D9" s="47"/>
      <c r="E9" s="53"/>
    </row>
    <row r="10" spans="1:5" x14ac:dyDescent="0.2">
      <c r="A10" s="54">
        <v>4111</v>
      </c>
      <c r="B10" s="47" t="s">
        <v>431</v>
      </c>
      <c r="C10" s="270">
        <v>0</v>
      </c>
      <c r="D10" s="47"/>
      <c r="E10" s="53"/>
    </row>
    <row r="11" spans="1:5" x14ac:dyDescent="0.2">
      <c r="A11" s="54">
        <v>4112</v>
      </c>
      <c r="B11" s="47" t="s">
        <v>430</v>
      </c>
      <c r="C11" s="270">
        <v>0</v>
      </c>
      <c r="D11" s="47"/>
      <c r="E11" s="53"/>
    </row>
    <row r="12" spans="1:5" x14ac:dyDescent="0.2">
      <c r="A12" s="54">
        <v>4113</v>
      </c>
      <c r="B12" s="47" t="s">
        <v>429</v>
      </c>
      <c r="C12" s="270">
        <v>0</v>
      </c>
      <c r="D12" s="47"/>
      <c r="E12" s="53"/>
    </row>
    <row r="13" spans="1:5" x14ac:dyDescent="0.2">
      <c r="A13" s="54">
        <v>4114</v>
      </c>
      <c r="B13" s="47" t="s">
        <v>428</v>
      </c>
      <c r="C13" s="270">
        <v>0</v>
      </c>
      <c r="D13" s="47"/>
      <c r="E13" s="53"/>
    </row>
    <row r="14" spans="1:5" x14ac:dyDescent="0.2">
      <c r="A14" s="54">
        <v>4115</v>
      </c>
      <c r="B14" s="47" t="s">
        <v>427</v>
      </c>
      <c r="C14" s="270">
        <v>0</v>
      </c>
      <c r="D14" s="47"/>
      <c r="E14" s="53"/>
    </row>
    <row r="15" spans="1:5" x14ac:dyDescent="0.2">
      <c r="A15" s="54">
        <v>4116</v>
      </c>
      <c r="B15" s="47" t="s">
        <v>426</v>
      </c>
      <c r="C15" s="270">
        <v>0</v>
      </c>
      <c r="D15" s="47"/>
      <c r="E15" s="53"/>
    </row>
    <row r="16" spans="1:5" x14ac:dyDescent="0.2">
      <c r="A16" s="54">
        <v>4117</v>
      </c>
      <c r="B16" s="47" t="s">
        <v>425</v>
      </c>
      <c r="C16" s="270">
        <v>0</v>
      </c>
      <c r="D16" s="47"/>
      <c r="E16" s="53"/>
    </row>
    <row r="17" spans="1:5" ht="22.5" x14ac:dyDescent="0.2">
      <c r="A17" s="54">
        <v>4118</v>
      </c>
      <c r="B17" s="55" t="s">
        <v>424</v>
      </c>
      <c r="C17" s="270">
        <v>0</v>
      </c>
      <c r="D17" s="47"/>
      <c r="E17" s="53"/>
    </row>
    <row r="18" spans="1:5" x14ac:dyDescent="0.2">
      <c r="A18" s="54">
        <v>4119</v>
      </c>
      <c r="B18" s="47" t="s">
        <v>423</v>
      </c>
      <c r="C18" s="270">
        <v>0</v>
      </c>
      <c r="D18" s="47"/>
      <c r="E18" s="53"/>
    </row>
    <row r="19" spans="1:5" x14ac:dyDescent="0.2">
      <c r="A19" s="54">
        <v>4120</v>
      </c>
      <c r="B19" s="47" t="s">
        <v>422</v>
      </c>
      <c r="C19" s="270">
        <v>0</v>
      </c>
      <c r="D19" s="47"/>
      <c r="E19" s="53"/>
    </row>
    <row r="20" spans="1:5" x14ac:dyDescent="0.2">
      <c r="A20" s="54">
        <v>4121</v>
      </c>
      <c r="B20" s="47" t="s">
        <v>421</v>
      </c>
      <c r="C20" s="270">
        <v>0</v>
      </c>
      <c r="D20" s="47"/>
      <c r="E20" s="53"/>
    </row>
    <row r="21" spans="1:5" x14ac:dyDescent="0.2">
      <c r="A21" s="54">
        <v>4122</v>
      </c>
      <c r="B21" s="47" t="s">
        <v>420</v>
      </c>
      <c r="C21" s="270">
        <v>0</v>
      </c>
      <c r="D21" s="47"/>
      <c r="E21" s="53"/>
    </row>
    <row r="22" spans="1:5" x14ac:dyDescent="0.2">
      <c r="A22" s="54">
        <v>4123</v>
      </c>
      <c r="B22" s="47" t="s">
        <v>419</v>
      </c>
      <c r="C22" s="270">
        <v>0</v>
      </c>
      <c r="D22" s="47"/>
      <c r="E22" s="53"/>
    </row>
    <row r="23" spans="1:5" x14ac:dyDescent="0.2">
      <c r="A23" s="54">
        <v>4124</v>
      </c>
      <c r="B23" s="47" t="s">
        <v>418</v>
      </c>
      <c r="C23" s="270">
        <v>0</v>
      </c>
      <c r="D23" s="47"/>
      <c r="E23" s="53"/>
    </row>
    <row r="24" spans="1:5" x14ac:dyDescent="0.2">
      <c r="A24" s="54">
        <v>4129</v>
      </c>
      <c r="B24" s="47" t="s">
        <v>417</v>
      </c>
      <c r="C24" s="270">
        <v>0</v>
      </c>
      <c r="D24" s="47"/>
      <c r="E24" s="53"/>
    </row>
    <row r="25" spans="1:5" x14ac:dyDescent="0.2">
      <c r="A25" s="54">
        <v>4130</v>
      </c>
      <c r="B25" s="47" t="s">
        <v>416</v>
      </c>
      <c r="C25" s="270">
        <v>0</v>
      </c>
      <c r="D25" s="47"/>
      <c r="E25" s="53"/>
    </row>
    <row r="26" spans="1:5" x14ac:dyDescent="0.2">
      <c r="A26" s="54">
        <v>4131</v>
      </c>
      <c r="B26" s="47" t="s">
        <v>415</v>
      </c>
      <c r="C26" s="270">
        <v>0</v>
      </c>
      <c r="D26" s="47"/>
      <c r="E26" s="53"/>
    </row>
    <row r="27" spans="1:5" ht="22.5" x14ac:dyDescent="0.2">
      <c r="A27" s="54">
        <v>4132</v>
      </c>
      <c r="B27" s="55" t="s">
        <v>414</v>
      </c>
      <c r="C27" s="270">
        <v>0</v>
      </c>
      <c r="D27" s="47"/>
      <c r="E27" s="53"/>
    </row>
    <row r="28" spans="1:5" x14ac:dyDescent="0.2">
      <c r="A28" s="54">
        <v>4140</v>
      </c>
      <c r="B28" s="47" t="s">
        <v>413</v>
      </c>
      <c r="C28" s="270">
        <v>0</v>
      </c>
      <c r="D28" s="47"/>
      <c r="E28" s="53"/>
    </row>
    <row r="29" spans="1:5" x14ac:dyDescent="0.2">
      <c r="A29" s="54">
        <v>4141</v>
      </c>
      <c r="B29" s="47" t="s">
        <v>412</v>
      </c>
      <c r="C29" s="270">
        <v>0</v>
      </c>
      <c r="D29" s="47"/>
      <c r="E29" s="53"/>
    </row>
    <row r="30" spans="1:5" x14ac:dyDescent="0.2">
      <c r="A30" s="54">
        <v>4143</v>
      </c>
      <c r="B30" s="47" t="s">
        <v>411</v>
      </c>
      <c r="C30" s="270">
        <v>0</v>
      </c>
      <c r="D30" s="47"/>
      <c r="E30" s="53"/>
    </row>
    <row r="31" spans="1:5" x14ac:dyDescent="0.2">
      <c r="A31" s="54">
        <v>4144</v>
      </c>
      <c r="B31" s="47" t="s">
        <v>410</v>
      </c>
      <c r="C31" s="270">
        <v>0</v>
      </c>
      <c r="D31" s="47"/>
      <c r="E31" s="53"/>
    </row>
    <row r="32" spans="1:5" ht="22.5" x14ac:dyDescent="0.2">
      <c r="A32" s="54">
        <v>4145</v>
      </c>
      <c r="B32" s="55" t="s">
        <v>409</v>
      </c>
      <c r="C32" s="270">
        <v>0</v>
      </c>
      <c r="D32" s="47"/>
      <c r="E32" s="53"/>
    </row>
    <row r="33" spans="1:5" x14ac:dyDescent="0.2">
      <c r="A33" s="54">
        <v>4149</v>
      </c>
      <c r="B33" s="47" t="s">
        <v>408</v>
      </c>
      <c r="C33" s="270">
        <v>0</v>
      </c>
      <c r="D33" s="47"/>
      <c r="E33" s="53"/>
    </row>
    <row r="34" spans="1:5" x14ac:dyDescent="0.2">
      <c r="A34" s="54">
        <v>4150</v>
      </c>
      <c r="B34" s="47" t="s">
        <v>407</v>
      </c>
      <c r="C34" s="270">
        <v>0</v>
      </c>
      <c r="D34" s="47"/>
      <c r="E34" s="53"/>
    </row>
    <row r="35" spans="1:5" x14ac:dyDescent="0.2">
      <c r="A35" s="54">
        <v>4151</v>
      </c>
      <c r="B35" s="47" t="s">
        <v>407</v>
      </c>
      <c r="C35" s="270">
        <v>0</v>
      </c>
      <c r="D35" s="47"/>
      <c r="E35" s="53"/>
    </row>
    <row r="36" spans="1:5" ht="22.5" x14ac:dyDescent="0.2">
      <c r="A36" s="54">
        <v>4154</v>
      </c>
      <c r="B36" s="55" t="s">
        <v>406</v>
      </c>
      <c r="C36" s="270">
        <v>0</v>
      </c>
      <c r="D36" s="47"/>
      <c r="E36" s="53"/>
    </row>
    <row r="37" spans="1:5" x14ac:dyDescent="0.2">
      <c r="A37" s="54">
        <v>4160</v>
      </c>
      <c r="B37" s="47" t="s">
        <v>405</v>
      </c>
      <c r="C37" s="270">
        <v>0</v>
      </c>
      <c r="D37" s="47"/>
      <c r="E37" s="53"/>
    </row>
    <row r="38" spans="1:5" x14ac:dyDescent="0.2">
      <c r="A38" s="54">
        <v>4161</v>
      </c>
      <c r="B38" s="47" t="s">
        <v>404</v>
      </c>
      <c r="C38" s="270">
        <v>0</v>
      </c>
      <c r="D38" s="47"/>
      <c r="E38" s="53"/>
    </row>
    <row r="39" spans="1:5" x14ac:dyDescent="0.2">
      <c r="A39" s="54">
        <v>4162</v>
      </c>
      <c r="B39" s="47" t="s">
        <v>403</v>
      </c>
      <c r="C39" s="270">
        <v>0</v>
      </c>
      <c r="D39" s="47"/>
      <c r="E39" s="53"/>
    </row>
    <row r="40" spans="1:5" x14ac:dyDescent="0.2">
      <c r="A40" s="54">
        <v>4163</v>
      </c>
      <c r="B40" s="47" t="s">
        <v>402</v>
      </c>
      <c r="C40" s="270">
        <v>0</v>
      </c>
      <c r="D40" s="47"/>
      <c r="E40" s="53"/>
    </row>
    <row r="41" spans="1:5" x14ac:dyDescent="0.2">
      <c r="A41" s="54">
        <v>4164</v>
      </c>
      <c r="B41" s="47" t="s">
        <v>401</v>
      </c>
      <c r="C41" s="270">
        <v>0</v>
      </c>
      <c r="D41" s="47"/>
      <c r="E41" s="53"/>
    </row>
    <row r="42" spans="1:5" x14ac:dyDescent="0.2">
      <c r="A42" s="54">
        <v>4165</v>
      </c>
      <c r="B42" s="47" t="s">
        <v>400</v>
      </c>
      <c r="C42" s="270">
        <v>0</v>
      </c>
      <c r="D42" s="47"/>
      <c r="E42" s="53"/>
    </row>
    <row r="43" spans="1:5" ht="22.5" x14ac:dyDescent="0.2">
      <c r="A43" s="54">
        <v>4166</v>
      </c>
      <c r="B43" s="55" t="s">
        <v>399</v>
      </c>
      <c r="C43" s="270">
        <v>0</v>
      </c>
      <c r="D43" s="47"/>
      <c r="E43" s="53"/>
    </row>
    <row r="44" spans="1:5" x14ac:dyDescent="0.2">
      <c r="A44" s="54">
        <v>4168</v>
      </c>
      <c r="B44" s="47" t="s">
        <v>398</v>
      </c>
      <c r="C44" s="270">
        <v>0</v>
      </c>
      <c r="D44" s="47"/>
      <c r="E44" s="53"/>
    </row>
    <row r="45" spans="1:5" x14ac:dyDescent="0.2">
      <c r="A45" s="54">
        <v>4169</v>
      </c>
      <c r="B45" s="47" t="s">
        <v>397</v>
      </c>
      <c r="C45" s="270">
        <v>0</v>
      </c>
      <c r="D45" s="47"/>
      <c r="E45" s="53"/>
    </row>
    <row r="46" spans="1:5" x14ac:dyDescent="0.2">
      <c r="A46" s="54">
        <v>4170</v>
      </c>
      <c r="B46" s="47" t="s">
        <v>396</v>
      </c>
      <c r="C46" s="270">
        <f>+C49</f>
        <v>60505406.880000003</v>
      </c>
      <c r="D46" s="47"/>
      <c r="E46" s="53"/>
    </row>
    <row r="47" spans="1:5" x14ac:dyDescent="0.2">
      <c r="A47" s="54">
        <v>4171</v>
      </c>
      <c r="B47" s="47" t="s">
        <v>395</v>
      </c>
      <c r="C47" s="270">
        <v>0</v>
      </c>
      <c r="D47" s="47"/>
      <c r="E47" s="53"/>
    </row>
    <row r="48" spans="1:5" x14ac:dyDescent="0.2">
      <c r="A48" s="54">
        <v>4172</v>
      </c>
      <c r="B48" s="47" t="s">
        <v>394</v>
      </c>
      <c r="C48" s="270">
        <v>0</v>
      </c>
      <c r="D48" s="47"/>
      <c r="E48" s="53"/>
    </row>
    <row r="49" spans="1:5" ht="22.5" x14ac:dyDescent="0.2">
      <c r="A49" s="54">
        <v>4173</v>
      </c>
      <c r="B49" s="55" t="s">
        <v>393</v>
      </c>
      <c r="C49" s="270">
        <v>60505406.880000003</v>
      </c>
      <c r="D49" s="47"/>
      <c r="E49" s="53"/>
    </row>
    <row r="50" spans="1:5" ht="22.5" x14ac:dyDescent="0.2">
      <c r="A50" s="54">
        <v>4174</v>
      </c>
      <c r="B50" s="55" t="s">
        <v>392</v>
      </c>
      <c r="C50" s="270">
        <v>0</v>
      </c>
      <c r="D50" s="47"/>
      <c r="E50" s="53"/>
    </row>
    <row r="51" spans="1:5" ht="22.5" x14ac:dyDescent="0.2">
      <c r="A51" s="54">
        <v>4175</v>
      </c>
      <c r="B51" s="55" t="s">
        <v>391</v>
      </c>
      <c r="C51" s="270">
        <v>0</v>
      </c>
      <c r="D51" s="47"/>
      <c r="E51" s="53"/>
    </row>
    <row r="52" spans="1:5" ht="22.5" x14ac:dyDescent="0.2">
      <c r="A52" s="54">
        <v>4176</v>
      </c>
      <c r="B52" s="55" t="s">
        <v>390</v>
      </c>
      <c r="C52" s="270">
        <v>0</v>
      </c>
      <c r="D52" s="47"/>
      <c r="E52" s="53"/>
    </row>
    <row r="53" spans="1:5" ht="22.5" x14ac:dyDescent="0.2">
      <c r="A53" s="54">
        <v>4177</v>
      </c>
      <c r="B53" s="55" t="s">
        <v>389</v>
      </c>
      <c r="C53" s="270">
        <v>0</v>
      </c>
      <c r="D53" s="47"/>
      <c r="E53" s="53"/>
    </row>
    <row r="54" spans="1:5" ht="22.5" x14ac:dyDescent="0.2">
      <c r="A54" s="54">
        <v>4178</v>
      </c>
      <c r="B54" s="55" t="s">
        <v>388</v>
      </c>
      <c r="C54" s="270">
        <v>0</v>
      </c>
      <c r="D54" s="47"/>
      <c r="E54" s="53"/>
    </row>
    <row r="55" spans="1:5" x14ac:dyDescent="0.2">
      <c r="A55" s="54"/>
      <c r="B55" s="55"/>
      <c r="C55" s="49"/>
      <c r="D55" s="47"/>
      <c r="E55" s="53"/>
    </row>
    <row r="56" spans="1:5" x14ac:dyDescent="0.2">
      <c r="A56" s="52" t="s">
        <v>387</v>
      </c>
      <c r="B56" s="52"/>
      <c r="C56" s="52"/>
      <c r="D56" s="52"/>
      <c r="E56" s="52"/>
    </row>
    <row r="57" spans="1:5" x14ac:dyDescent="0.2">
      <c r="A57" s="51" t="s">
        <v>101</v>
      </c>
      <c r="B57" s="51" t="s">
        <v>102</v>
      </c>
      <c r="C57" s="51" t="s">
        <v>103</v>
      </c>
      <c r="D57" s="51" t="s">
        <v>386</v>
      </c>
      <c r="E57" s="51"/>
    </row>
    <row r="58" spans="1:5" ht="33.75" x14ac:dyDescent="0.2">
      <c r="A58" s="54">
        <v>4200</v>
      </c>
      <c r="B58" s="55" t="s">
        <v>385</v>
      </c>
      <c r="C58" s="270">
        <f>+C65</f>
        <v>22331535.920000002</v>
      </c>
      <c r="D58" s="47" t="s">
        <v>619</v>
      </c>
      <c r="E58" s="53"/>
    </row>
    <row r="59" spans="1:5" ht="22.5" x14ac:dyDescent="0.2">
      <c r="A59" s="54">
        <v>4210</v>
      </c>
      <c r="B59" s="55" t="s">
        <v>384</v>
      </c>
      <c r="C59" s="270">
        <v>0</v>
      </c>
      <c r="D59" s="47"/>
      <c r="E59" s="53"/>
    </row>
    <row r="60" spans="1:5" x14ac:dyDescent="0.2">
      <c r="A60" s="54">
        <v>4211</v>
      </c>
      <c r="B60" s="47" t="s">
        <v>294</v>
      </c>
      <c r="C60" s="270">
        <v>0</v>
      </c>
      <c r="D60" s="47"/>
      <c r="E60" s="53"/>
    </row>
    <row r="61" spans="1:5" x14ac:dyDescent="0.2">
      <c r="A61" s="54">
        <v>4212</v>
      </c>
      <c r="B61" s="47" t="s">
        <v>291</v>
      </c>
      <c r="C61" s="270">
        <v>0</v>
      </c>
      <c r="D61" s="47"/>
      <c r="E61" s="53"/>
    </row>
    <row r="62" spans="1:5" x14ac:dyDescent="0.2">
      <c r="A62" s="54">
        <v>4213</v>
      </c>
      <c r="B62" s="47" t="s">
        <v>288</v>
      </c>
      <c r="C62" s="270">
        <v>0</v>
      </c>
      <c r="D62" s="47"/>
      <c r="E62" s="53"/>
    </row>
    <row r="63" spans="1:5" x14ac:dyDescent="0.2">
      <c r="A63" s="54">
        <v>4214</v>
      </c>
      <c r="B63" s="47" t="s">
        <v>383</v>
      </c>
      <c r="C63" s="270">
        <v>0</v>
      </c>
      <c r="D63" s="47"/>
      <c r="E63" s="53"/>
    </row>
    <row r="64" spans="1:5" x14ac:dyDescent="0.2">
      <c r="A64" s="54">
        <v>4215</v>
      </c>
      <c r="B64" s="47" t="s">
        <v>382</v>
      </c>
      <c r="C64" s="270">
        <v>0</v>
      </c>
      <c r="D64" s="47"/>
      <c r="E64" s="53"/>
    </row>
    <row r="65" spans="1:5" x14ac:dyDescent="0.2">
      <c r="A65" s="54">
        <v>4220</v>
      </c>
      <c r="B65" s="47" t="s">
        <v>381</v>
      </c>
      <c r="C65" s="270">
        <f>+C67</f>
        <v>22331535.920000002</v>
      </c>
      <c r="D65" s="47"/>
      <c r="E65" s="53"/>
    </row>
    <row r="66" spans="1:5" x14ac:dyDescent="0.2">
      <c r="A66" s="54">
        <v>4221</v>
      </c>
      <c r="B66" s="47" t="s">
        <v>380</v>
      </c>
      <c r="C66" s="270">
        <v>0</v>
      </c>
      <c r="D66" s="47"/>
      <c r="E66" s="53"/>
    </row>
    <row r="67" spans="1:5" x14ac:dyDescent="0.2">
      <c r="A67" s="54">
        <v>4223</v>
      </c>
      <c r="B67" s="47" t="s">
        <v>321</v>
      </c>
      <c r="C67" s="270">
        <v>22331535.920000002</v>
      </c>
      <c r="D67" s="47"/>
      <c r="E67" s="53"/>
    </row>
    <row r="68" spans="1:5" x14ac:dyDescent="0.2">
      <c r="A68" s="54">
        <v>4225</v>
      </c>
      <c r="B68" s="47" t="s">
        <v>313</v>
      </c>
      <c r="C68" s="270">
        <v>0</v>
      </c>
      <c r="D68" s="47"/>
      <c r="E68" s="53"/>
    </row>
    <row r="69" spans="1:5" x14ac:dyDescent="0.2">
      <c r="A69" s="54">
        <v>4227</v>
      </c>
      <c r="B69" s="47" t="s">
        <v>379</v>
      </c>
      <c r="C69" s="270">
        <v>0</v>
      </c>
      <c r="D69" s="47"/>
      <c r="E69" s="53"/>
    </row>
    <row r="70" spans="1:5" x14ac:dyDescent="0.2">
      <c r="A70" s="53"/>
      <c r="B70" s="53"/>
      <c r="C70" s="53"/>
      <c r="D70" s="53"/>
      <c r="E70" s="53"/>
    </row>
    <row r="71" spans="1:5" x14ac:dyDescent="0.2">
      <c r="A71" s="52" t="s">
        <v>378</v>
      </c>
      <c r="B71" s="52"/>
      <c r="C71" s="52"/>
      <c r="D71" s="52"/>
      <c r="E71" s="52"/>
    </row>
    <row r="72" spans="1:5" x14ac:dyDescent="0.2">
      <c r="A72" s="51" t="s">
        <v>101</v>
      </c>
      <c r="B72" s="51" t="s">
        <v>102</v>
      </c>
      <c r="C72" s="51" t="s">
        <v>103</v>
      </c>
      <c r="D72" s="51" t="s">
        <v>215</v>
      </c>
      <c r="E72" s="51" t="s">
        <v>118</v>
      </c>
    </row>
    <row r="73" spans="1:5" x14ac:dyDescent="0.2">
      <c r="A73" s="50">
        <v>4300</v>
      </c>
      <c r="B73" s="47" t="s">
        <v>377</v>
      </c>
      <c r="C73" s="270">
        <f>+C74</f>
        <v>23311.27</v>
      </c>
      <c r="D73" s="47"/>
      <c r="E73" s="47"/>
    </row>
    <row r="74" spans="1:5" x14ac:dyDescent="0.2">
      <c r="A74" s="50">
        <v>4310</v>
      </c>
      <c r="B74" s="47" t="s">
        <v>376</v>
      </c>
      <c r="C74" s="270">
        <v>23311.27</v>
      </c>
      <c r="D74" s="47"/>
      <c r="E74" s="47"/>
    </row>
    <row r="75" spans="1:5" x14ac:dyDescent="0.2">
      <c r="A75" s="50">
        <v>4311</v>
      </c>
      <c r="B75" s="47" t="s">
        <v>375</v>
      </c>
      <c r="C75" s="270">
        <v>0</v>
      </c>
      <c r="D75" s="47"/>
      <c r="E75" s="47"/>
    </row>
    <row r="76" spans="1:5" x14ac:dyDescent="0.2">
      <c r="A76" s="50">
        <v>4319</v>
      </c>
      <c r="B76" s="47" t="s">
        <v>374</v>
      </c>
      <c r="C76" s="270">
        <v>0</v>
      </c>
      <c r="D76" s="47"/>
      <c r="E76" s="47"/>
    </row>
    <row r="77" spans="1:5" x14ac:dyDescent="0.2">
      <c r="A77" s="50">
        <v>4320</v>
      </c>
      <c r="B77" s="47" t="s">
        <v>373</v>
      </c>
      <c r="C77" s="270">
        <v>0</v>
      </c>
      <c r="D77" s="47"/>
      <c r="E77" s="47"/>
    </row>
    <row r="78" spans="1:5" x14ac:dyDescent="0.2">
      <c r="A78" s="50">
        <v>4321</v>
      </c>
      <c r="B78" s="47" t="s">
        <v>372</v>
      </c>
      <c r="C78" s="270">
        <v>0</v>
      </c>
      <c r="D78" s="47"/>
      <c r="E78" s="47"/>
    </row>
    <row r="79" spans="1:5" x14ac:dyDescent="0.2">
      <c r="A79" s="50">
        <v>4322</v>
      </c>
      <c r="B79" s="47" t="s">
        <v>371</v>
      </c>
      <c r="C79" s="270">
        <v>0</v>
      </c>
      <c r="D79" s="47"/>
      <c r="E79" s="47"/>
    </row>
    <row r="80" spans="1:5" x14ac:dyDescent="0.2">
      <c r="A80" s="50">
        <v>4323</v>
      </c>
      <c r="B80" s="47" t="s">
        <v>370</v>
      </c>
      <c r="C80" s="270">
        <v>0</v>
      </c>
      <c r="D80" s="47"/>
      <c r="E80" s="47"/>
    </row>
    <row r="81" spans="1:5" x14ac:dyDescent="0.2">
      <c r="A81" s="50">
        <v>4324</v>
      </c>
      <c r="B81" s="47" t="s">
        <v>369</v>
      </c>
      <c r="C81" s="270">
        <v>0</v>
      </c>
      <c r="D81" s="47"/>
      <c r="E81" s="47"/>
    </row>
    <row r="82" spans="1:5" x14ac:dyDescent="0.2">
      <c r="A82" s="50">
        <v>4325</v>
      </c>
      <c r="B82" s="47" t="s">
        <v>368</v>
      </c>
      <c r="C82" s="270">
        <v>0</v>
      </c>
      <c r="D82" s="47"/>
      <c r="E82" s="47"/>
    </row>
    <row r="83" spans="1:5" x14ac:dyDescent="0.2">
      <c r="A83" s="50">
        <v>4330</v>
      </c>
      <c r="B83" s="47" t="s">
        <v>367</v>
      </c>
      <c r="C83" s="270">
        <v>0</v>
      </c>
      <c r="D83" s="47"/>
      <c r="E83" s="47"/>
    </row>
    <row r="84" spans="1:5" x14ac:dyDescent="0.2">
      <c r="A84" s="50">
        <v>4331</v>
      </c>
      <c r="B84" s="47" t="s">
        <v>367</v>
      </c>
      <c r="C84" s="270">
        <v>0</v>
      </c>
      <c r="D84" s="47"/>
      <c r="E84" s="47"/>
    </row>
    <row r="85" spans="1:5" x14ac:dyDescent="0.2">
      <c r="A85" s="50">
        <v>4340</v>
      </c>
      <c r="B85" s="47" t="s">
        <v>366</v>
      </c>
      <c r="C85" s="270">
        <v>0</v>
      </c>
      <c r="D85" s="47"/>
      <c r="E85" s="47"/>
    </row>
    <row r="86" spans="1:5" x14ac:dyDescent="0.2">
      <c r="A86" s="50">
        <v>4341</v>
      </c>
      <c r="B86" s="47" t="s">
        <v>366</v>
      </c>
      <c r="C86" s="270">
        <v>0</v>
      </c>
      <c r="D86" s="47"/>
      <c r="E86" s="47"/>
    </row>
    <row r="87" spans="1:5" x14ac:dyDescent="0.2">
      <c r="A87" s="50">
        <v>4390</v>
      </c>
      <c r="B87" s="47" t="s">
        <v>360</v>
      </c>
      <c r="C87" s="270">
        <v>0</v>
      </c>
      <c r="D87" s="47"/>
      <c r="E87" s="47"/>
    </row>
    <row r="88" spans="1:5" x14ac:dyDescent="0.2">
      <c r="A88" s="50">
        <v>4392</v>
      </c>
      <c r="B88" s="47" t="s">
        <v>365</v>
      </c>
      <c r="C88" s="270">
        <v>0</v>
      </c>
      <c r="D88" s="47"/>
      <c r="E88" s="47"/>
    </row>
    <row r="89" spans="1:5" x14ac:dyDescent="0.2">
      <c r="A89" s="50">
        <v>4393</v>
      </c>
      <c r="B89" s="47" t="s">
        <v>364</v>
      </c>
      <c r="C89" s="270">
        <v>0</v>
      </c>
      <c r="D89" s="47"/>
      <c r="E89" s="47"/>
    </row>
    <row r="90" spans="1:5" x14ac:dyDescent="0.2">
      <c r="A90" s="50">
        <v>4394</v>
      </c>
      <c r="B90" s="47" t="s">
        <v>363</v>
      </c>
      <c r="C90" s="270">
        <v>0</v>
      </c>
      <c r="D90" s="47"/>
      <c r="E90" s="47"/>
    </row>
    <row r="91" spans="1:5" x14ac:dyDescent="0.2">
      <c r="A91" s="50">
        <v>4395</v>
      </c>
      <c r="B91" s="47" t="s">
        <v>244</v>
      </c>
      <c r="C91" s="270">
        <v>0</v>
      </c>
      <c r="D91" s="47"/>
      <c r="E91" s="47"/>
    </row>
    <row r="92" spans="1:5" x14ac:dyDescent="0.2">
      <c r="A92" s="50">
        <v>4396</v>
      </c>
      <c r="B92" s="47" t="s">
        <v>362</v>
      </c>
      <c r="C92" s="270">
        <v>0</v>
      </c>
      <c r="D92" s="47"/>
      <c r="E92" s="47"/>
    </row>
    <row r="93" spans="1:5" x14ac:dyDescent="0.2">
      <c r="A93" s="50">
        <v>4397</v>
      </c>
      <c r="B93" s="47" t="s">
        <v>361</v>
      </c>
      <c r="C93" s="270">
        <v>0</v>
      </c>
      <c r="D93" s="47"/>
      <c r="E93" s="47"/>
    </row>
    <row r="94" spans="1:5" x14ac:dyDescent="0.2">
      <c r="A94" s="50">
        <v>4399</v>
      </c>
      <c r="B94" s="47" t="s">
        <v>360</v>
      </c>
      <c r="C94" s="270">
        <v>0</v>
      </c>
      <c r="D94" s="47"/>
      <c r="E94" s="47"/>
    </row>
    <row r="95" spans="1:5" x14ac:dyDescent="0.2">
      <c r="A95" s="53"/>
      <c r="B95" s="53"/>
      <c r="C95" s="53"/>
      <c r="D95" s="53"/>
      <c r="E95" s="53"/>
    </row>
    <row r="96" spans="1:5" x14ac:dyDescent="0.2">
      <c r="A96" s="52" t="s">
        <v>359</v>
      </c>
      <c r="B96" s="52"/>
      <c r="C96" s="52"/>
      <c r="D96" s="52"/>
      <c r="E96" s="52"/>
    </row>
    <row r="97" spans="1:6" x14ac:dyDescent="0.2">
      <c r="A97" s="51" t="s">
        <v>101</v>
      </c>
      <c r="B97" s="51" t="s">
        <v>102</v>
      </c>
      <c r="C97" s="51" t="s">
        <v>103</v>
      </c>
      <c r="D97" s="51" t="s">
        <v>358</v>
      </c>
      <c r="E97" s="51" t="s">
        <v>118</v>
      </c>
    </row>
    <row r="98" spans="1:6" x14ac:dyDescent="0.2">
      <c r="A98" s="50">
        <v>5000</v>
      </c>
      <c r="B98" s="47" t="s">
        <v>357</v>
      </c>
      <c r="C98" s="297">
        <f>+C99+C185</f>
        <v>83247225.390000001</v>
      </c>
      <c r="D98" s="48">
        <f t="shared" ref="D98:D129" si="0">IFERROR(C98/C98,"")</f>
        <v>1</v>
      </c>
      <c r="E98" s="148"/>
    </row>
    <row r="99" spans="1:6" x14ac:dyDescent="0.2">
      <c r="A99" s="50">
        <v>5100</v>
      </c>
      <c r="B99" s="47" t="s">
        <v>356</v>
      </c>
      <c r="C99" s="270">
        <f>+C100+C107+C117</f>
        <v>81220993.650000006</v>
      </c>
      <c r="D99" s="48">
        <f t="shared" si="0"/>
        <v>1</v>
      </c>
      <c r="E99" s="148"/>
    </row>
    <row r="100" spans="1:6" x14ac:dyDescent="0.2">
      <c r="A100" s="50">
        <v>5110</v>
      </c>
      <c r="B100" s="47" t="s">
        <v>355</v>
      </c>
      <c r="C100" s="297">
        <f>SUM(C101:C106)</f>
        <v>40083501.899999999</v>
      </c>
      <c r="D100" s="48">
        <f t="shared" si="0"/>
        <v>1</v>
      </c>
      <c r="E100" s="148"/>
    </row>
    <row r="101" spans="1:6" x14ac:dyDescent="0.2">
      <c r="A101" s="50">
        <v>5111</v>
      </c>
      <c r="B101" s="47" t="s">
        <v>354</v>
      </c>
      <c r="C101" s="270">
        <v>18078588.289999999</v>
      </c>
      <c r="D101" s="48">
        <f t="shared" si="0"/>
        <v>1</v>
      </c>
      <c r="E101" s="47"/>
    </row>
    <row r="102" spans="1:6" x14ac:dyDescent="0.2">
      <c r="A102" s="50">
        <v>5112</v>
      </c>
      <c r="B102" s="47" t="s">
        <v>353</v>
      </c>
      <c r="C102" s="270">
        <v>1375454.14</v>
      </c>
      <c r="D102" s="48">
        <f t="shared" si="0"/>
        <v>1</v>
      </c>
      <c r="E102" s="47"/>
    </row>
    <row r="103" spans="1:6" x14ac:dyDescent="0.2">
      <c r="A103" s="50">
        <v>5113</v>
      </c>
      <c r="B103" s="47" t="s">
        <v>352</v>
      </c>
      <c r="C103" s="270">
        <v>5673080.96</v>
      </c>
      <c r="D103" s="48">
        <f t="shared" si="0"/>
        <v>1</v>
      </c>
      <c r="E103" s="47"/>
    </row>
    <row r="104" spans="1:6" x14ac:dyDescent="0.2">
      <c r="A104" s="50">
        <v>5114</v>
      </c>
      <c r="B104" s="47" t="s">
        <v>351</v>
      </c>
      <c r="C104" s="270">
        <v>5591883.9000000004</v>
      </c>
      <c r="D104" s="48">
        <f t="shared" si="0"/>
        <v>1</v>
      </c>
      <c r="E104" s="47"/>
    </row>
    <row r="105" spans="1:6" x14ac:dyDescent="0.2">
      <c r="A105" s="50">
        <v>5115</v>
      </c>
      <c r="B105" s="47" t="s">
        <v>350</v>
      </c>
      <c r="C105" s="270">
        <v>9364494.6099999994</v>
      </c>
      <c r="D105" s="48">
        <f t="shared" si="0"/>
        <v>1</v>
      </c>
      <c r="E105" s="47"/>
    </row>
    <row r="106" spans="1:6" x14ac:dyDescent="0.2">
      <c r="A106" s="50">
        <v>5116</v>
      </c>
      <c r="B106" s="47" t="s">
        <v>349</v>
      </c>
      <c r="C106" s="270">
        <v>0</v>
      </c>
      <c r="D106" s="48" t="str">
        <f t="shared" si="0"/>
        <v/>
      </c>
      <c r="E106" s="47"/>
    </row>
    <row r="107" spans="1:6" x14ac:dyDescent="0.2">
      <c r="A107" s="50">
        <v>5120</v>
      </c>
      <c r="B107" s="47" t="s">
        <v>348</v>
      </c>
      <c r="C107" s="297">
        <f>SUM(C108:C116)</f>
        <v>27208358.330000002</v>
      </c>
      <c r="D107" s="48">
        <f t="shared" si="0"/>
        <v>1</v>
      </c>
      <c r="E107" s="148"/>
      <c r="F107" s="125"/>
    </row>
    <row r="108" spans="1:6" x14ac:dyDescent="0.2">
      <c r="A108" s="50">
        <v>5121</v>
      </c>
      <c r="B108" s="47" t="s">
        <v>347</v>
      </c>
      <c r="C108" s="270">
        <v>1159370.07</v>
      </c>
      <c r="D108" s="48">
        <f t="shared" si="0"/>
        <v>1</v>
      </c>
      <c r="E108" s="47"/>
    </row>
    <row r="109" spans="1:6" x14ac:dyDescent="0.2">
      <c r="A109" s="50">
        <v>5122</v>
      </c>
      <c r="B109" s="47" t="s">
        <v>346</v>
      </c>
      <c r="C109" s="270">
        <v>14595641.51</v>
      </c>
      <c r="D109" s="48">
        <f t="shared" si="0"/>
        <v>1</v>
      </c>
      <c r="E109" s="47"/>
    </row>
    <row r="110" spans="1:6" x14ac:dyDescent="0.2">
      <c r="A110" s="50">
        <v>5123</v>
      </c>
      <c r="B110" s="47" t="s">
        <v>345</v>
      </c>
      <c r="C110" s="270">
        <v>8180331.1299999999</v>
      </c>
      <c r="D110" s="48">
        <f t="shared" si="0"/>
        <v>1</v>
      </c>
      <c r="E110" s="47"/>
    </row>
    <row r="111" spans="1:6" x14ac:dyDescent="0.2">
      <c r="A111" s="50">
        <v>5124</v>
      </c>
      <c r="B111" s="47" t="s">
        <v>344</v>
      </c>
      <c r="C111" s="270">
        <v>1513025.82</v>
      </c>
      <c r="D111" s="48">
        <f t="shared" si="0"/>
        <v>1</v>
      </c>
      <c r="E111" s="47"/>
    </row>
    <row r="112" spans="1:6" x14ac:dyDescent="0.2">
      <c r="A112" s="50">
        <v>5125</v>
      </c>
      <c r="B112" s="47" t="s">
        <v>343</v>
      </c>
      <c r="C112" s="270">
        <v>183364.97</v>
      </c>
      <c r="D112" s="48">
        <f t="shared" si="0"/>
        <v>1</v>
      </c>
      <c r="E112" s="47"/>
    </row>
    <row r="113" spans="1:5" x14ac:dyDescent="0.2">
      <c r="A113" s="50">
        <v>5126</v>
      </c>
      <c r="B113" s="47" t="s">
        <v>342</v>
      </c>
      <c r="C113" s="270">
        <v>736689.91</v>
      </c>
      <c r="D113" s="48">
        <f t="shared" si="0"/>
        <v>1</v>
      </c>
      <c r="E113" s="47"/>
    </row>
    <row r="114" spans="1:5" x14ac:dyDescent="0.2">
      <c r="A114" s="50">
        <v>5127</v>
      </c>
      <c r="B114" s="47" t="s">
        <v>341</v>
      </c>
      <c r="C114" s="270">
        <v>374689.34</v>
      </c>
      <c r="D114" s="48">
        <f t="shared" si="0"/>
        <v>1</v>
      </c>
      <c r="E114" s="47"/>
    </row>
    <row r="115" spans="1:5" x14ac:dyDescent="0.2">
      <c r="A115" s="50">
        <v>5128</v>
      </c>
      <c r="B115" s="47" t="s">
        <v>340</v>
      </c>
      <c r="C115" s="270">
        <v>1484.8</v>
      </c>
      <c r="D115" s="48">
        <f t="shared" si="0"/>
        <v>1</v>
      </c>
      <c r="E115" s="47"/>
    </row>
    <row r="116" spans="1:5" x14ac:dyDescent="0.2">
      <c r="A116" s="50">
        <v>5129</v>
      </c>
      <c r="B116" s="47" t="s">
        <v>339</v>
      </c>
      <c r="C116" s="270">
        <v>463760.78</v>
      </c>
      <c r="D116" s="48">
        <f t="shared" si="0"/>
        <v>1</v>
      </c>
      <c r="E116" s="47"/>
    </row>
    <row r="117" spans="1:5" x14ac:dyDescent="0.2">
      <c r="A117" s="50">
        <v>5130</v>
      </c>
      <c r="B117" s="47" t="s">
        <v>338</v>
      </c>
      <c r="C117" s="297">
        <f>SUM(C118:C126)</f>
        <v>13929133.42</v>
      </c>
      <c r="D117" s="48">
        <f t="shared" si="0"/>
        <v>1</v>
      </c>
      <c r="E117" s="47"/>
    </row>
    <row r="118" spans="1:5" x14ac:dyDescent="0.2">
      <c r="A118" s="50">
        <v>5131</v>
      </c>
      <c r="B118" s="47" t="s">
        <v>337</v>
      </c>
      <c r="C118" s="270">
        <v>1843285.02</v>
      </c>
      <c r="D118" s="48">
        <f t="shared" si="0"/>
        <v>1</v>
      </c>
      <c r="E118" s="47"/>
    </row>
    <row r="119" spans="1:5" x14ac:dyDescent="0.2">
      <c r="A119" s="50">
        <v>5132</v>
      </c>
      <c r="B119" s="47" t="s">
        <v>336</v>
      </c>
      <c r="C119" s="270">
        <v>1391096.34</v>
      </c>
      <c r="D119" s="48">
        <f t="shared" si="0"/>
        <v>1</v>
      </c>
      <c r="E119" s="47"/>
    </row>
    <row r="120" spans="1:5" x14ac:dyDescent="0.2">
      <c r="A120" s="50">
        <v>5133</v>
      </c>
      <c r="B120" s="47" t="s">
        <v>335</v>
      </c>
      <c r="C120" s="270">
        <v>1065822.17</v>
      </c>
      <c r="D120" s="48">
        <f t="shared" si="0"/>
        <v>1</v>
      </c>
      <c r="E120" s="47"/>
    </row>
    <row r="121" spans="1:5" x14ac:dyDescent="0.2">
      <c r="A121" s="50">
        <v>5134</v>
      </c>
      <c r="B121" s="47" t="s">
        <v>334</v>
      </c>
      <c r="C121" s="270">
        <v>807028.01</v>
      </c>
      <c r="D121" s="48">
        <f t="shared" si="0"/>
        <v>1</v>
      </c>
      <c r="E121" s="47"/>
    </row>
    <row r="122" spans="1:5" x14ac:dyDescent="0.2">
      <c r="A122" s="50">
        <v>5135</v>
      </c>
      <c r="B122" s="47" t="s">
        <v>333</v>
      </c>
      <c r="C122" s="270">
        <v>4094272.51</v>
      </c>
      <c r="D122" s="48">
        <f t="shared" si="0"/>
        <v>1</v>
      </c>
      <c r="E122" s="47"/>
    </row>
    <row r="123" spans="1:5" x14ac:dyDescent="0.2">
      <c r="A123" s="50">
        <v>5136</v>
      </c>
      <c r="B123" s="47" t="s">
        <v>332</v>
      </c>
      <c r="C123" s="270">
        <v>448962.5</v>
      </c>
      <c r="D123" s="48">
        <f t="shared" si="0"/>
        <v>1</v>
      </c>
      <c r="E123" s="47"/>
    </row>
    <row r="124" spans="1:5" x14ac:dyDescent="0.2">
      <c r="A124" s="50">
        <v>5137</v>
      </c>
      <c r="B124" s="47" t="s">
        <v>331</v>
      </c>
      <c r="C124" s="270">
        <v>337331.74</v>
      </c>
      <c r="D124" s="48">
        <f t="shared" si="0"/>
        <v>1</v>
      </c>
      <c r="E124" s="47"/>
    </row>
    <row r="125" spans="1:5" x14ac:dyDescent="0.2">
      <c r="A125" s="50">
        <v>5138</v>
      </c>
      <c r="B125" s="47" t="s">
        <v>330</v>
      </c>
      <c r="C125" s="270">
        <v>2442922.12</v>
      </c>
      <c r="D125" s="48">
        <f t="shared" si="0"/>
        <v>1</v>
      </c>
      <c r="E125" s="47"/>
    </row>
    <row r="126" spans="1:5" x14ac:dyDescent="0.2">
      <c r="A126" s="50">
        <v>5139</v>
      </c>
      <c r="B126" s="47" t="s">
        <v>329</v>
      </c>
      <c r="C126" s="270">
        <v>1498413.01</v>
      </c>
      <c r="D126" s="48">
        <f t="shared" si="0"/>
        <v>1</v>
      </c>
      <c r="E126" s="47"/>
    </row>
    <row r="127" spans="1:5" x14ac:dyDescent="0.2">
      <c r="A127" s="50">
        <v>5200</v>
      </c>
      <c r="B127" s="47" t="s">
        <v>328</v>
      </c>
      <c r="C127" s="270">
        <v>0</v>
      </c>
      <c r="D127" s="48" t="str">
        <f t="shared" si="0"/>
        <v/>
      </c>
      <c r="E127" s="47"/>
    </row>
    <row r="128" spans="1:5" x14ac:dyDescent="0.2">
      <c r="A128" s="50">
        <v>5210</v>
      </c>
      <c r="B128" s="47" t="s">
        <v>327</v>
      </c>
      <c r="C128" s="270">
        <v>0</v>
      </c>
      <c r="D128" s="48" t="str">
        <f t="shared" si="0"/>
        <v/>
      </c>
      <c r="E128" s="47"/>
    </row>
    <row r="129" spans="1:5" x14ac:dyDescent="0.2">
      <c r="A129" s="50">
        <v>5211</v>
      </c>
      <c r="B129" s="47" t="s">
        <v>326</v>
      </c>
      <c r="C129" s="270">
        <v>0</v>
      </c>
      <c r="D129" s="48" t="str">
        <f t="shared" si="0"/>
        <v/>
      </c>
      <c r="E129" s="47"/>
    </row>
    <row r="130" spans="1:5" x14ac:dyDescent="0.2">
      <c r="A130" s="50">
        <v>5212</v>
      </c>
      <c r="B130" s="47" t="s">
        <v>325</v>
      </c>
      <c r="C130" s="270">
        <v>0</v>
      </c>
      <c r="D130" s="48" t="str">
        <f t="shared" ref="D130:D161" si="1">IFERROR(C130/C130,"")</f>
        <v/>
      </c>
      <c r="E130" s="47"/>
    </row>
    <row r="131" spans="1:5" x14ac:dyDescent="0.2">
      <c r="A131" s="50">
        <v>5220</v>
      </c>
      <c r="B131" s="47" t="s">
        <v>324</v>
      </c>
      <c r="C131" s="270">
        <v>0</v>
      </c>
      <c r="D131" s="48" t="str">
        <f t="shared" si="1"/>
        <v/>
      </c>
      <c r="E131" s="47"/>
    </row>
    <row r="132" spans="1:5" x14ac:dyDescent="0.2">
      <c r="A132" s="50">
        <v>5221</v>
      </c>
      <c r="B132" s="47" t="s">
        <v>323</v>
      </c>
      <c r="C132" s="270">
        <v>0</v>
      </c>
      <c r="D132" s="48" t="str">
        <f t="shared" si="1"/>
        <v/>
      </c>
      <c r="E132" s="47"/>
    </row>
    <row r="133" spans="1:5" x14ac:dyDescent="0.2">
      <c r="A133" s="50">
        <v>5222</v>
      </c>
      <c r="B133" s="47" t="s">
        <v>322</v>
      </c>
      <c r="C133" s="270">
        <v>0</v>
      </c>
      <c r="D133" s="48" t="str">
        <f t="shared" si="1"/>
        <v/>
      </c>
      <c r="E133" s="47"/>
    </row>
    <row r="134" spans="1:5" x14ac:dyDescent="0.2">
      <c r="A134" s="50">
        <v>5230</v>
      </c>
      <c r="B134" s="47" t="s">
        <v>321</v>
      </c>
      <c r="C134" s="270">
        <v>0</v>
      </c>
      <c r="D134" s="48" t="str">
        <f t="shared" si="1"/>
        <v/>
      </c>
      <c r="E134" s="47"/>
    </row>
    <row r="135" spans="1:5" x14ac:dyDescent="0.2">
      <c r="A135" s="50">
        <v>5231</v>
      </c>
      <c r="B135" s="47" t="s">
        <v>320</v>
      </c>
      <c r="C135" s="270">
        <v>0</v>
      </c>
      <c r="D135" s="48" t="str">
        <f t="shared" si="1"/>
        <v/>
      </c>
      <c r="E135" s="47"/>
    </row>
    <row r="136" spans="1:5" x14ac:dyDescent="0.2">
      <c r="A136" s="50">
        <v>5232</v>
      </c>
      <c r="B136" s="47" t="s">
        <v>319</v>
      </c>
      <c r="C136" s="270">
        <v>0</v>
      </c>
      <c r="D136" s="48" t="str">
        <f t="shared" si="1"/>
        <v/>
      </c>
      <c r="E136" s="47"/>
    </row>
    <row r="137" spans="1:5" x14ac:dyDescent="0.2">
      <c r="A137" s="50">
        <v>5240</v>
      </c>
      <c r="B137" s="47" t="s">
        <v>318</v>
      </c>
      <c r="C137" s="270">
        <v>0</v>
      </c>
      <c r="D137" s="48" t="str">
        <f t="shared" si="1"/>
        <v/>
      </c>
      <c r="E137" s="47"/>
    </row>
    <row r="138" spans="1:5" x14ac:dyDescent="0.2">
      <c r="A138" s="50">
        <v>5241</v>
      </c>
      <c r="B138" s="47" t="s">
        <v>317</v>
      </c>
      <c r="C138" s="270">
        <v>0</v>
      </c>
      <c r="D138" s="48" t="str">
        <f t="shared" si="1"/>
        <v/>
      </c>
      <c r="E138" s="47"/>
    </row>
    <row r="139" spans="1:5" x14ac:dyDescent="0.2">
      <c r="A139" s="50">
        <v>5242</v>
      </c>
      <c r="B139" s="47" t="s">
        <v>316</v>
      </c>
      <c r="C139" s="270">
        <v>0</v>
      </c>
      <c r="D139" s="48" t="str">
        <f t="shared" si="1"/>
        <v/>
      </c>
      <c r="E139" s="47"/>
    </row>
    <row r="140" spans="1:5" x14ac:dyDescent="0.2">
      <c r="A140" s="50">
        <v>5243</v>
      </c>
      <c r="B140" s="47" t="s">
        <v>315</v>
      </c>
      <c r="C140" s="270">
        <v>0</v>
      </c>
      <c r="D140" s="48" t="str">
        <f t="shared" si="1"/>
        <v/>
      </c>
      <c r="E140" s="47"/>
    </row>
    <row r="141" spans="1:5" x14ac:dyDescent="0.2">
      <c r="A141" s="50">
        <v>5244</v>
      </c>
      <c r="B141" s="47" t="s">
        <v>314</v>
      </c>
      <c r="C141" s="270">
        <v>0</v>
      </c>
      <c r="D141" s="48" t="str">
        <f t="shared" si="1"/>
        <v/>
      </c>
      <c r="E141" s="47"/>
    </row>
    <row r="142" spans="1:5" x14ac:dyDescent="0.2">
      <c r="A142" s="50">
        <v>5250</v>
      </c>
      <c r="B142" s="47" t="s">
        <v>313</v>
      </c>
      <c r="C142" s="270">
        <v>0</v>
      </c>
      <c r="D142" s="48" t="str">
        <f t="shared" si="1"/>
        <v/>
      </c>
      <c r="E142" s="47"/>
    </row>
    <row r="143" spans="1:5" x14ac:dyDescent="0.2">
      <c r="A143" s="50">
        <v>5251</v>
      </c>
      <c r="B143" s="47" t="s">
        <v>312</v>
      </c>
      <c r="C143" s="270">
        <v>0</v>
      </c>
      <c r="D143" s="48" t="str">
        <f t="shared" si="1"/>
        <v/>
      </c>
      <c r="E143" s="47"/>
    </row>
    <row r="144" spans="1:5" x14ac:dyDescent="0.2">
      <c r="A144" s="50">
        <v>5252</v>
      </c>
      <c r="B144" s="47" t="s">
        <v>311</v>
      </c>
      <c r="C144" s="270">
        <v>0</v>
      </c>
      <c r="D144" s="48" t="str">
        <f t="shared" si="1"/>
        <v/>
      </c>
      <c r="E144" s="47"/>
    </row>
    <row r="145" spans="1:5" x14ac:dyDescent="0.2">
      <c r="A145" s="50">
        <v>5259</v>
      </c>
      <c r="B145" s="47" t="s">
        <v>310</v>
      </c>
      <c r="C145" s="270">
        <v>0</v>
      </c>
      <c r="D145" s="48" t="str">
        <f t="shared" si="1"/>
        <v/>
      </c>
      <c r="E145" s="47"/>
    </row>
    <row r="146" spans="1:5" x14ac:dyDescent="0.2">
      <c r="A146" s="50">
        <v>5260</v>
      </c>
      <c r="B146" s="47" t="s">
        <v>309</v>
      </c>
      <c r="C146" s="270">
        <v>0</v>
      </c>
      <c r="D146" s="48" t="str">
        <f t="shared" si="1"/>
        <v/>
      </c>
      <c r="E146" s="47"/>
    </row>
    <row r="147" spans="1:5" x14ac:dyDescent="0.2">
      <c r="A147" s="50">
        <v>5261</v>
      </c>
      <c r="B147" s="47" t="s">
        <v>308</v>
      </c>
      <c r="C147" s="270">
        <v>0</v>
      </c>
      <c r="D147" s="48" t="str">
        <f t="shared" si="1"/>
        <v/>
      </c>
      <c r="E147" s="47"/>
    </row>
    <row r="148" spans="1:5" x14ac:dyDescent="0.2">
      <c r="A148" s="50">
        <v>5262</v>
      </c>
      <c r="B148" s="47" t="s">
        <v>307</v>
      </c>
      <c r="C148" s="270">
        <v>0</v>
      </c>
      <c r="D148" s="48" t="str">
        <f t="shared" si="1"/>
        <v/>
      </c>
      <c r="E148" s="47"/>
    </row>
    <row r="149" spans="1:5" x14ac:dyDescent="0.2">
      <c r="A149" s="50">
        <v>5270</v>
      </c>
      <c r="B149" s="47" t="s">
        <v>306</v>
      </c>
      <c r="C149" s="270">
        <v>0</v>
      </c>
      <c r="D149" s="48" t="str">
        <f t="shared" si="1"/>
        <v/>
      </c>
      <c r="E149" s="47"/>
    </row>
    <row r="150" spans="1:5" x14ac:dyDescent="0.2">
      <c r="A150" s="50">
        <v>5271</v>
      </c>
      <c r="B150" s="47" t="s">
        <v>305</v>
      </c>
      <c r="C150" s="270">
        <v>0</v>
      </c>
      <c r="D150" s="48" t="str">
        <f t="shared" si="1"/>
        <v/>
      </c>
      <c r="E150" s="47"/>
    </row>
    <row r="151" spans="1:5" x14ac:dyDescent="0.2">
      <c r="A151" s="50">
        <v>5280</v>
      </c>
      <c r="B151" s="47" t="s">
        <v>304</v>
      </c>
      <c r="C151" s="270">
        <v>0</v>
      </c>
      <c r="D151" s="48" t="str">
        <f t="shared" si="1"/>
        <v/>
      </c>
      <c r="E151" s="47"/>
    </row>
    <row r="152" spans="1:5" x14ac:dyDescent="0.2">
      <c r="A152" s="50">
        <v>5281</v>
      </c>
      <c r="B152" s="47" t="s">
        <v>303</v>
      </c>
      <c r="C152" s="270">
        <v>0</v>
      </c>
      <c r="D152" s="48" t="str">
        <f t="shared" si="1"/>
        <v/>
      </c>
      <c r="E152" s="47"/>
    </row>
    <row r="153" spans="1:5" x14ac:dyDescent="0.2">
      <c r="A153" s="50">
        <v>5282</v>
      </c>
      <c r="B153" s="47" t="s">
        <v>302</v>
      </c>
      <c r="C153" s="270">
        <v>0</v>
      </c>
      <c r="D153" s="48" t="str">
        <f t="shared" si="1"/>
        <v/>
      </c>
      <c r="E153" s="47"/>
    </row>
    <row r="154" spans="1:5" x14ac:dyDescent="0.2">
      <c r="A154" s="50">
        <v>5283</v>
      </c>
      <c r="B154" s="47" t="s">
        <v>301</v>
      </c>
      <c r="C154" s="270">
        <v>0</v>
      </c>
      <c r="D154" s="48" t="str">
        <f t="shared" si="1"/>
        <v/>
      </c>
      <c r="E154" s="47"/>
    </row>
    <row r="155" spans="1:5" x14ac:dyDescent="0.2">
      <c r="A155" s="50">
        <v>5284</v>
      </c>
      <c r="B155" s="47" t="s">
        <v>300</v>
      </c>
      <c r="C155" s="270">
        <v>0</v>
      </c>
      <c r="D155" s="48" t="str">
        <f t="shared" si="1"/>
        <v/>
      </c>
      <c r="E155" s="47"/>
    </row>
    <row r="156" spans="1:5" x14ac:dyDescent="0.2">
      <c r="A156" s="50">
        <v>5285</v>
      </c>
      <c r="B156" s="47" t="s">
        <v>299</v>
      </c>
      <c r="C156" s="270">
        <v>0</v>
      </c>
      <c r="D156" s="48" t="str">
        <f t="shared" si="1"/>
        <v/>
      </c>
      <c r="E156" s="47"/>
    </row>
    <row r="157" spans="1:5" x14ac:dyDescent="0.2">
      <c r="A157" s="50">
        <v>5290</v>
      </c>
      <c r="B157" s="47" t="s">
        <v>298</v>
      </c>
      <c r="C157" s="270">
        <v>0</v>
      </c>
      <c r="D157" s="48" t="str">
        <f t="shared" si="1"/>
        <v/>
      </c>
      <c r="E157" s="47"/>
    </row>
    <row r="158" spans="1:5" x14ac:dyDescent="0.2">
      <c r="A158" s="50">
        <v>5291</v>
      </c>
      <c r="B158" s="47" t="s">
        <v>297</v>
      </c>
      <c r="C158" s="270">
        <v>0</v>
      </c>
      <c r="D158" s="48" t="str">
        <f t="shared" si="1"/>
        <v/>
      </c>
      <c r="E158" s="47"/>
    </row>
    <row r="159" spans="1:5" x14ac:dyDescent="0.2">
      <c r="A159" s="50">
        <v>5292</v>
      </c>
      <c r="B159" s="47" t="s">
        <v>296</v>
      </c>
      <c r="C159" s="270">
        <v>0</v>
      </c>
      <c r="D159" s="48" t="str">
        <f t="shared" si="1"/>
        <v/>
      </c>
      <c r="E159" s="47"/>
    </row>
    <row r="160" spans="1:5" x14ac:dyDescent="0.2">
      <c r="A160" s="50">
        <v>5300</v>
      </c>
      <c r="B160" s="47" t="s">
        <v>295</v>
      </c>
      <c r="C160" s="270">
        <v>0</v>
      </c>
      <c r="D160" s="48" t="str">
        <f t="shared" si="1"/>
        <v/>
      </c>
      <c r="E160" s="47"/>
    </row>
    <row r="161" spans="1:5" x14ac:dyDescent="0.2">
      <c r="A161" s="50">
        <v>5310</v>
      </c>
      <c r="B161" s="47" t="s">
        <v>294</v>
      </c>
      <c r="C161" s="270">
        <v>0</v>
      </c>
      <c r="D161" s="48" t="str">
        <f t="shared" si="1"/>
        <v/>
      </c>
      <c r="E161" s="47"/>
    </row>
    <row r="162" spans="1:5" x14ac:dyDescent="0.2">
      <c r="A162" s="50">
        <v>5311</v>
      </c>
      <c r="B162" s="47" t="s">
        <v>293</v>
      </c>
      <c r="C162" s="270">
        <v>0</v>
      </c>
      <c r="D162" s="48" t="str">
        <f t="shared" ref="D162:D193" si="2">IFERROR(C162/C162,"")</f>
        <v/>
      </c>
      <c r="E162" s="47"/>
    </row>
    <row r="163" spans="1:5" x14ac:dyDescent="0.2">
      <c r="A163" s="50">
        <v>5312</v>
      </c>
      <c r="B163" s="47" t="s">
        <v>292</v>
      </c>
      <c r="C163" s="270">
        <v>0</v>
      </c>
      <c r="D163" s="48" t="str">
        <f t="shared" si="2"/>
        <v/>
      </c>
      <c r="E163" s="47"/>
    </row>
    <row r="164" spans="1:5" x14ac:dyDescent="0.2">
      <c r="A164" s="50">
        <v>5320</v>
      </c>
      <c r="B164" s="47" t="s">
        <v>291</v>
      </c>
      <c r="C164" s="270">
        <v>0</v>
      </c>
      <c r="D164" s="48" t="str">
        <f t="shared" si="2"/>
        <v/>
      </c>
      <c r="E164" s="47"/>
    </row>
    <row r="165" spans="1:5" x14ac:dyDescent="0.2">
      <c r="A165" s="50">
        <v>5321</v>
      </c>
      <c r="B165" s="47" t="s">
        <v>290</v>
      </c>
      <c r="C165" s="270">
        <v>0</v>
      </c>
      <c r="D165" s="48" t="str">
        <f t="shared" si="2"/>
        <v/>
      </c>
      <c r="E165" s="47"/>
    </row>
    <row r="166" spans="1:5" x14ac:dyDescent="0.2">
      <c r="A166" s="50">
        <v>5322</v>
      </c>
      <c r="B166" s="47" t="s">
        <v>289</v>
      </c>
      <c r="C166" s="270">
        <v>0</v>
      </c>
      <c r="D166" s="48" t="str">
        <f t="shared" si="2"/>
        <v/>
      </c>
      <c r="E166" s="47"/>
    </row>
    <row r="167" spans="1:5" x14ac:dyDescent="0.2">
      <c r="A167" s="50">
        <v>5330</v>
      </c>
      <c r="B167" s="47" t="s">
        <v>288</v>
      </c>
      <c r="C167" s="270">
        <v>0</v>
      </c>
      <c r="D167" s="48" t="str">
        <f t="shared" si="2"/>
        <v/>
      </c>
      <c r="E167" s="47"/>
    </row>
    <row r="168" spans="1:5" x14ac:dyDescent="0.2">
      <c r="A168" s="50">
        <v>5331</v>
      </c>
      <c r="B168" s="47" t="s">
        <v>287</v>
      </c>
      <c r="C168" s="270">
        <v>0</v>
      </c>
      <c r="D168" s="48" t="str">
        <f t="shared" si="2"/>
        <v/>
      </c>
      <c r="E168" s="47"/>
    </row>
    <row r="169" spans="1:5" x14ac:dyDescent="0.2">
      <c r="A169" s="50">
        <v>5332</v>
      </c>
      <c r="B169" s="47" t="s">
        <v>286</v>
      </c>
      <c r="C169" s="270">
        <v>0</v>
      </c>
      <c r="D169" s="48" t="str">
        <f t="shared" si="2"/>
        <v/>
      </c>
      <c r="E169" s="47"/>
    </row>
    <row r="170" spans="1:5" x14ac:dyDescent="0.2">
      <c r="A170" s="50">
        <v>5400</v>
      </c>
      <c r="B170" s="47" t="s">
        <v>285</v>
      </c>
      <c r="C170" s="270">
        <v>0</v>
      </c>
      <c r="D170" s="48" t="str">
        <f t="shared" si="2"/>
        <v/>
      </c>
      <c r="E170" s="47"/>
    </row>
    <row r="171" spans="1:5" x14ac:dyDescent="0.2">
      <c r="A171" s="50">
        <v>5410</v>
      </c>
      <c r="B171" s="47" t="s">
        <v>284</v>
      </c>
      <c r="C171" s="270">
        <v>0</v>
      </c>
      <c r="D171" s="48" t="str">
        <f t="shared" si="2"/>
        <v/>
      </c>
      <c r="E171" s="47"/>
    </row>
    <row r="172" spans="1:5" x14ac:dyDescent="0.2">
      <c r="A172" s="50">
        <v>5411</v>
      </c>
      <c r="B172" s="47" t="s">
        <v>283</v>
      </c>
      <c r="C172" s="270">
        <v>0</v>
      </c>
      <c r="D172" s="48" t="str">
        <f t="shared" si="2"/>
        <v/>
      </c>
      <c r="E172" s="47"/>
    </row>
    <row r="173" spans="1:5" x14ac:dyDescent="0.2">
      <c r="A173" s="50">
        <v>5412</v>
      </c>
      <c r="B173" s="47" t="s">
        <v>282</v>
      </c>
      <c r="C173" s="270">
        <v>0</v>
      </c>
      <c r="D173" s="48" t="str">
        <f t="shared" si="2"/>
        <v/>
      </c>
      <c r="E173" s="47"/>
    </row>
    <row r="174" spans="1:5" x14ac:dyDescent="0.2">
      <c r="A174" s="50">
        <v>5420</v>
      </c>
      <c r="B174" s="47" t="s">
        <v>281</v>
      </c>
      <c r="C174" s="270">
        <v>0</v>
      </c>
      <c r="D174" s="48" t="str">
        <f t="shared" si="2"/>
        <v/>
      </c>
      <c r="E174" s="47"/>
    </row>
    <row r="175" spans="1:5" x14ac:dyDescent="0.2">
      <c r="A175" s="50">
        <v>5421</v>
      </c>
      <c r="B175" s="47" t="s">
        <v>280</v>
      </c>
      <c r="C175" s="270">
        <v>0</v>
      </c>
      <c r="D175" s="48" t="str">
        <f t="shared" si="2"/>
        <v/>
      </c>
      <c r="E175" s="47"/>
    </row>
    <row r="176" spans="1:5" x14ac:dyDescent="0.2">
      <c r="A176" s="50">
        <v>5422</v>
      </c>
      <c r="B176" s="47" t="s">
        <v>279</v>
      </c>
      <c r="C176" s="270">
        <v>0</v>
      </c>
      <c r="D176" s="48" t="str">
        <f t="shared" si="2"/>
        <v/>
      </c>
      <c r="E176" s="47"/>
    </row>
    <row r="177" spans="1:5" x14ac:dyDescent="0.2">
      <c r="A177" s="50">
        <v>5430</v>
      </c>
      <c r="B177" s="47" t="s">
        <v>278</v>
      </c>
      <c r="C177" s="270">
        <v>0</v>
      </c>
      <c r="D177" s="48" t="str">
        <f t="shared" si="2"/>
        <v/>
      </c>
      <c r="E177" s="47"/>
    </row>
    <row r="178" spans="1:5" x14ac:dyDescent="0.2">
      <c r="A178" s="50">
        <v>5431</v>
      </c>
      <c r="B178" s="47" t="s">
        <v>277</v>
      </c>
      <c r="C178" s="270">
        <v>0</v>
      </c>
      <c r="D178" s="48" t="str">
        <f t="shared" si="2"/>
        <v/>
      </c>
      <c r="E178" s="47"/>
    </row>
    <row r="179" spans="1:5" x14ac:dyDescent="0.2">
      <c r="A179" s="50">
        <v>5432</v>
      </c>
      <c r="B179" s="47" t="s">
        <v>276</v>
      </c>
      <c r="C179" s="270">
        <v>0</v>
      </c>
      <c r="D179" s="48" t="str">
        <f t="shared" si="2"/>
        <v/>
      </c>
      <c r="E179" s="47"/>
    </row>
    <row r="180" spans="1:5" x14ac:dyDescent="0.2">
      <c r="A180" s="50">
        <v>5440</v>
      </c>
      <c r="B180" s="47" t="s">
        <v>275</v>
      </c>
      <c r="C180" s="270">
        <v>0</v>
      </c>
      <c r="D180" s="48" t="str">
        <f t="shared" si="2"/>
        <v/>
      </c>
      <c r="E180" s="47"/>
    </row>
    <row r="181" spans="1:5" x14ac:dyDescent="0.2">
      <c r="A181" s="50">
        <v>5441</v>
      </c>
      <c r="B181" s="47" t="s">
        <v>275</v>
      </c>
      <c r="C181" s="270">
        <v>0</v>
      </c>
      <c r="D181" s="48" t="str">
        <f t="shared" si="2"/>
        <v/>
      </c>
      <c r="E181" s="47"/>
    </row>
    <row r="182" spans="1:5" x14ac:dyDescent="0.2">
      <c r="A182" s="50">
        <v>5450</v>
      </c>
      <c r="B182" s="47" t="s">
        <v>274</v>
      </c>
      <c r="C182" s="270">
        <v>0</v>
      </c>
      <c r="D182" s="48" t="str">
        <f t="shared" si="2"/>
        <v/>
      </c>
      <c r="E182" s="47"/>
    </row>
    <row r="183" spans="1:5" x14ac:dyDescent="0.2">
      <c r="A183" s="50">
        <v>5451</v>
      </c>
      <c r="B183" s="47" t="s">
        <v>273</v>
      </c>
      <c r="C183" s="270">
        <v>0</v>
      </c>
      <c r="D183" s="48" t="str">
        <f t="shared" si="2"/>
        <v/>
      </c>
      <c r="E183" s="47"/>
    </row>
    <row r="184" spans="1:5" x14ac:dyDescent="0.2">
      <c r="A184" s="50">
        <v>5452</v>
      </c>
      <c r="B184" s="47" t="s">
        <v>272</v>
      </c>
      <c r="C184" s="270">
        <v>0</v>
      </c>
      <c r="D184" s="48" t="str">
        <f t="shared" si="2"/>
        <v/>
      </c>
      <c r="E184" s="47"/>
    </row>
    <row r="185" spans="1:5" x14ac:dyDescent="0.2">
      <c r="A185" s="50">
        <v>5500</v>
      </c>
      <c r="B185" s="47" t="s">
        <v>271</v>
      </c>
      <c r="C185" s="270">
        <f>+C191</f>
        <v>2026231.74</v>
      </c>
      <c r="D185" s="48">
        <f t="shared" si="2"/>
        <v>1</v>
      </c>
      <c r="E185" s="47"/>
    </row>
    <row r="186" spans="1:5" x14ac:dyDescent="0.2">
      <c r="A186" s="50">
        <v>5510</v>
      </c>
      <c r="B186" s="47" t="s">
        <v>270</v>
      </c>
      <c r="C186" s="270">
        <v>0</v>
      </c>
      <c r="D186" s="48" t="str">
        <f t="shared" si="2"/>
        <v/>
      </c>
      <c r="E186" s="47"/>
    </row>
    <row r="187" spans="1:5" x14ac:dyDescent="0.2">
      <c r="A187" s="50">
        <v>5511</v>
      </c>
      <c r="B187" s="47" t="s">
        <v>269</v>
      </c>
      <c r="C187" s="270">
        <v>0</v>
      </c>
      <c r="D187" s="48" t="str">
        <f t="shared" si="2"/>
        <v/>
      </c>
      <c r="E187" s="47"/>
    </row>
    <row r="188" spans="1:5" x14ac:dyDescent="0.2">
      <c r="A188" s="50">
        <v>5512</v>
      </c>
      <c r="B188" s="47" t="s">
        <v>268</v>
      </c>
      <c r="C188" s="270">
        <v>0</v>
      </c>
      <c r="D188" s="48" t="str">
        <f t="shared" si="2"/>
        <v/>
      </c>
      <c r="E188" s="47"/>
    </row>
    <row r="189" spans="1:5" x14ac:dyDescent="0.2">
      <c r="A189" s="50">
        <v>5513</v>
      </c>
      <c r="B189" s="47" t="s">
        <v>267</v>
      </c>
      <c r="C189" s="270">
        <v>0</v>
      </c>
      <c r="D189" s="48" t="str">
        <f t="shared" si="2"/>
        <v/>
      </c>
      <c r="E189" s="47"/>
    </row>
    <row r="190" spans="1:5" x14ac:dyDescent="0.2">
      <c r="A190" s="50">
        <v>5514</v>
      </c>
      <c r="B190" s="47" t="s">
        <v>266</v>
      </c>
      <c r="C190" s="270">
        <v>0</v>
      </c>
      <c r="D190" s="48" t="str">
        <f t="shared" si="2"/>
        <v/>
      </c>
      <c r="E190" s="47"/>
    </row>
    <row r="191" spans="1:5" x14ac:dyDescent="0.2">
      <c r="A191" s="50">
        <v>5515</v>
      </c>
      <c r="B191" s="47" t="s">
        <v>265</v>
      </c>
      <c r="C191" s="270">
        <v>2026231.74</v>
      </c>
      <c r="D191" s="48">
        <f t="shared" si="2"/>
        <v>1</v>
      </c>
      <c r="E191" s="47"/>
    </row>
    <row r="192" spans="1:5" x14ac:dyDescent="0.2">
      <c r="A192" s="50">
        <v>5516</v>
      </c>
      <c r="B192" s="47" t="s">
        <v>264</v>
      </c>
      <c r="C192" s="270">
        <v>0</v>
      </c>
      <c r="D192" s="48" t="str">
        <f t="shared" si="2"/>
        <v/>
      </c>
      <c r="E192" s="47"/>
    </row>
    <row r="193" spans="1:5" x14ac:dyDescent="0.2">
      <c r="A193" s="50">
        <v>5517</v>
      </c>
      <c r="B193" s="47" t="s">
        <v>263</v>
      </c>
      <c r="C193" s="270">
        <v>0</v>
      </c>
      <c r="D193" s="48" t="str">
        <f t="shared" si="2"/>
        <v/>
      </c>
      <c r="E193" s="47"/>
    </row>
    <row r="194" spans="1:5" x14ac:dyDescent="0.2">
      <c r="A194" s="50">
        <v>5518</v>
      </c>
      <c r="B194" s="47" t="s">
        <v>262</v>
      </c>
      <c r="C194" s="270">
        <v>0</v>
      </c>
      <c r="D194" s="48" t="str">
        <f t="shared" ref="D194:D216" si="3">IFERROR(C194/C194,"")</f>
        <v/>
      </c>
      <c r="E194" s="47"/>
    </row>
    <row r="195" spans="1:5" x14ac:dyDescent="0.2">
      <c r="A195" s="50">
        <v>5520</v>
      </c>
      <c r="B195" s="47" t="s">
        <v>261</v>
      </c>
      <c r="C195" s="270">
        <v>0</v>
      </c>
      <c r="D195" s="48" t="str">
        <f t="shared" si="3"/>
        <v/>
      </c>
      <c r="E195" s="47"/>
    </row>
    <row r="196" spans="1:5" x14ac:dyDescent="0.2">
      <c r="A196" s="50">
        <v>5521</v>
      </c>
      <c r="B196" s="47" t="s">
        <v>260</v>
      </c>
      <c r="C196" s="270">
        <v>0</v>
      </c>
      <c r="D196" s="48" t="str">
        <f t="shared" si="3"/>
        <v/>
      </c>
      <c r="E196" s="47"/>
    </row>
    <row r="197" spans="1:5" x14ac:dyDescent="0.2">
      <c r="A197" s="50">
        <v>5522</v>
      </c>
      <c r="B197" s="47" t="s">
        <v>259</v>
      </c>
      <c r="C197" s="270">
        <v>0</v>
      </c>
      <c r="D197" s="48" t="str">
        <f t="shared" si="3"/>
        <v/>
      </c>
      <c r="E197" s="47"/>
    </row>
    <row r="198" spans="1:5" x14ac:dyDescent="0.2">
      <c r="A198" s="50">
        <v>5530</v>
      </c>
      <c r="B198" s="47" t="s">
        <v>258</v>
      </c>
      <c r="C198" s="270">
        <v>0</v>
      </c>
      <c r="D198" s="48" t="str">
        <f t="shared" si="3"/>
        <v/>
      </c>
      <c r="E198" s="47"/>
    </row>
    <row r="199" spans="1:5" x14ac:dyDescent="0.2">
      <c r="A199" s="50">
        <v>5531</v>
      </c>
      <c r="B199" s="47" t="s">
        <v>257</v>
      </c>
      <c r="C199" s="270">
        <v>0</v>
      </c>
      <c r="D199" s="48" t="str">
        <f t="shared" si="3"/>
        <v/>
      </c>
      <c r="E199" s="47"/>
    </row>
    <row r="200" spans="1:5" x14ac:dyDescent="0.2">
      <c r="A200" s="50">
        <v>5532</v>
      </c>
      <c r="B200" s="47" t="s">
        <v>256</v>
      </c>
      <c r="C200" s="270">
        <v>0</v>
      </c>
      <c r="D200" s="48" t="str">
        <f t="shared" si="3"/>
        <v/>
      </c>
      <c r="E200" s="47"/>
    </row>
    <row r="201" spans="1:5" x14ac:dyDescent="0.2">
      <c r="A201" s="50">
        <v>5533</v>
      </c>
      <c r="B201" s="47" t="s">
        <v>255</v>
      </c>
      <c r="C201" s="270">
        <v>0</v>
      </c>
      <c r="D201" s="48" t="str">
        <f t="shared" si="3"/>
        <v/>
      </c>
      <c r="E201" s="47"/>
    </row>
    <row r="202" spans="1:5" x14ac:dyDescent="0.2">
      <c r="A202" s="50">
        <v>5534</v>
      </c>
      <c r="B202" s="47" t="s">
        <v>254</v>
      </c>
      <c r="C202" s="270">
        <v>0</v>
      </c>
      <c r="D202" s="48" t="str">
        <f t="shared" si="3"/>
        <v/>
      </c>
      <c r="E202" s="47"/>
    </row>
    <row r="203" spans="1:5" x14ac:dyDescent="0.2">
      <c r="A203" s="50">
        <v>5535</v>
      </c>
      <c r="B203" s="47" t="s">
        <v>253</v>
      </c>
      <c r="C203" s="270">
        <v>0</v>
      </c>
      <c r="D203" s="48" t="str">
        <f t="shared" si="3"/>
        <v/>
      </c>
      <c r="E203" s="47"/>
    </row>
    <row r="204" spans="1:5" x14ac:dyDescent="0.2">
      <c r="A204" s="50">
        <v>5590</v>
      </c>
      <c r="B204" s="47" t="s">
        <v>250</v>
      </c>
      <c r="C204" s="270">
        <v>0</v>
      </c>
      <c r="D204" s="48" t="str">
        <f t="shared" si="3"/>
        <v/>
      </c>
      <c r="E204" s="47"/>
    </row>
    <row r="205" spans="1:5" x14ac:dyDescent="0.2">
      <c r="A205" s="50">
        <v>5591</v>
      </c>
      <c r="B205" s="47" t="s">
        <v>249</v>
      </c>
      <c r="C205" s="270">
        <v>0</v>
      </c>
      <c r="D205" s="48" t="str">
        <f t="shared" si="3"/>
        <v/>
      </c>
      <c r="E205" s="47"/>
    </row>
    <row r="206" spans="1:5" x14ac:dyDescent="0.2">
      <c r="A206" s="50">
        <v>5592</v>
      </c>
      <c r="B206" s="47" t="s">
        <v>248</v>
      </c>
      <c r="C206" s="270">
        <v>0</v>
      </c>
      <c r="D206" s="48" t="str">
        <f t="shared" si="3"/>
        <v/>
      </c>
      <c r="E206" s="47"/>
    </row>
    <row r="207" spans="1:5" x14ac:dyDescent="0.2">
      <c r="A207" s="50">
        <v>5593</v>
      </c>
      <c r="B207" s="47" t="s">
        <v>247</v>
      </c>
      <c r="C207" s="270">
        <v>0</v>
      </c>
      <c r="D207" s="48" t="str">
        <f t="shared" si="3"/>
        <v/>
      </c>
      <c r="E207" s="47"/>
    </row>
    <row r="208" spans="1:5" x14ac:dyDescent="0.2">
      <c r="A208" s="50">
        <v>5594</v>
      </c>
      <c r="B208" s="47" t="s">
        <v>246</v>
      </c>
      <c r="C208" s="270">
        <v>0</v>
      </c>
      <c r="D208" s="48" t="str">
        <f t="shared" si="3"/>
        <v/>
      </c>
      <c r="E208" s="47"/>
    </row>
    <row r="209" spans="1:5" x14ac:dyDescent="0.2">
      <c r="A209" s="50">
        <v>5595</v>
      </c>
      <c r="B209" s="47" t="s">
        <v>245</v>
      </c>
      <c r="C209" s="270">
        <v>0</v>
      </c>
      <c r="D209" s="48" t="str">
        <f t="shared" si="3"/>
        <v/>
      </c>
      <c r="E209" s="47"/>
    </row>
    <row r="210" spans="1:5" x14ac:dyDescent="0.2">
      <c r="A210" s="50">
        <v>5596</v>
      </c>
      <c r="B210" s="47" t="s">
        <v>244</v>
      </c>
      <c r="C210" s="270">
        <v>0</v>
      </c>
      <c r="D210" s="48" t="str">
        <f t="shared" si="3"/>
        <v/>
      </c>
      <c r="E210" s="47"/>
    </row>
    <row r="211" spans="1:5" x14ac:dyDescent="0.2">
      <c r="A211" s="50">
        <v>5597</v>
      </c>
      <c r="B211" s="47" t="s">
        <v>243</v>
      </c>
      <c r="C211" s="270">
        <v>0</v>
      </c>
      <c r="D211" s="48" t="str">
        <f t="shared" si="3"/>
        <v/>
      </c>
      <c r="E211" s="47"/>
    </row>
    <row r="212" spans="1:5" x14ac:dyDescent="0.2">
      <c r="A212" s="50">
        <v>5598</v>
      </c>
      <c r="B212" s="47" t="s">
        <v>242</v>
      </c>
      <c r="C212" s="270">
        <v>0</v>
      </c>
      <c r="D212" s="48" t="str">
        <f t="shared" si="3"/>
        <v/>
      </c>
      <c r="E212" s="47"/>
    </row>
    <row r="213" spans="1:5" x14ac:dyDescent="0.2">
      <c r="A213" s="50">
        <v>5599</v>
      </c>
      <c r="B213" s="47" t="s">
        <v>241</v>
      </c>
      <c r="C213" s="270">
        <v>0</v>
      </c>
      <c r="D213" s="48" t="str">
        <f t="shared" si="3"/>
        <v/>
      </c>
      <c r="E213" s="47"/>
    </row>
    <row r="214" spans="1:5" x14ac:dyDescent="0.2">
      <c r="A214" s="50">
        <v>5600</v>
      </c>
      <c r="B214" s="47" t="s">
        <v>240</v>
      </c>
      <c r="C214" s="270">
        <v>0</v>
      </c>
      <c r="D214" s="48" t="str">
        <f t="shared" si="3"/>
        <v/>
      </c>
      <c r="E214" s="47"/>
    </row>
    <row r="215" spans="1:5" x14ac:dyDescent="0.2">
      <c r="A215" s="50">
        <v>5610</v>
      </c>
      <c r="B215" s="47" t="s">
        <v>239</v>
      </c>
      <c r="C215" s="270">
        <v>0</v>
      </c>
      <c r="D215" s="48" t="str">
        <f t="shared" si="3"/>
        <v/>
      </c>
      <c r="E215" s="47"/>
    </row>
    <row r="216" spans="1:5" x14ac:dyDescent="0.2">
      <c r="A216" s="50">
        <v>5611</v>
      </c>
      <c r="B216" s="47" t="s">
        <v>238</v>
      </c>
      <c r="C216" s="270">
        <v>0</v>
      </c>
      <c r="D216" s="48" t="str">
        <f t="shared" si="3"/>
        <v/>
      </c>
      <c r="E216" s="47"/>
    </row>
    <row r="218" spans="1:5" x14ac:dyDescent="0.2">
      <c r="B218" s="40" t="s">
        <v>237</v>
      </c>
    </row>
    <row r="220" spans="1:5" ht="12.75" x14ac:dyDescent="0.2">
      <c r="B220" s="147"/>
    </row>
    <row r="222" spans="1:5" x14ac:dyDescent="0.2">
      <c r="B222" s="146"/>
      <c r="C222" s="145"/>
      <c r="D222" s="145"/>
      <c r="E222" s="145"/>
    </row>
  </sheetData>
  <sheetProtection formatCells="0" formatColumns="0" formatRows="0" insertColumns="0" insertRows="0" insertHyperlinks="0" deleteColumns="0" deleteRows="0" sort="0" autoFilter="0" pivotTables="0"/>
  <mergeCells count="3">
    <mergeCell ref="A1:C1"/>
    <mergeCell ref="A2:C2"/>
    <mergeCell ref="A3:C3"/>
  </mergeCells>
  <pageMargins left="0.70866141732283472" right="0.70866141732283472" top="0.74803149606299213" bottom="0.74803149606299213" header="0.31496062992125984" footer="0.31496062992125984"/>
  <pageSetup scale="65"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pageSetUpPr fitToPage="1"/>
  </sheetPr>
  <dimension ref="A1:E32"/>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129" customWidth="1"/>
    <col min="2" max="2" width="48.140625" style="129" customWidth="1"/>
    <col min="3" max="3" width="22.85546875" style="129" customWidth="1"/>
    <col min="4" max="5" width="16.7109375" style="129" customWidth="1"/>
    <col min="6" max="16384" width="9.140625" style="129"/>
  </cols>
  <sheetData>
    <row r="1" spans="1:5" ht="18.95" customHeight="1" x14ac:dyDescent="0.2">
      <c r="A1" s="381" t="s">
        <v>66</v>
      </c>
      <c r="B1" s="381"/>
      <c r="C1" s="381"/>
      <c r="D1" s="56" t="s">
        <v>95</v>
      </c>
      <c r="E1" s="57">
        <v>2022</v>
      </c>
    </row>
    <row r="2" spans="1:5" ht="18.95" customHeight="1" x14ac:dyDescent="0.2">
      <c r="A2" s="381" t="s">
        <v>436</v>
      </c>
      <c r="B2" s="381"/>
      <c r="C2" s="381"/>
      <c r="D2" s="56" t="s">
        <v>97</v>
      </c>
      <c r="E2" s="57" t="s">
        <v>617</v>
      </c>
    </row>
    <row r="3" spans="1:5" ht="18.95" customHeight="1" x14ac:dyDescent="0.2">
      <c r="A3" s="381" t="s">
        <v>1248</v>
      </c>
      <c r="B3" s="381"/>
      <c r="C3" s="381"/>
      <c r="D3" s="56" t="s">
        <v>98</v>
      </c>
      <c r="E3" s="57">
        <v>4</v>
      </c>
    </row>
    <row r="4" spans="1:5" x14ac:dyDescent="0.2">
      <c r="A4" s="58" t="s">
        <v>99</v>
      </c>
      <c r="B4" s="59"/>
      <c r="C4" s="59"/>
      <c r="D4" s="59"/>
      <c r="E4" s="59"/>
    </row>
    <row r="6" spans="1:5" x14ac:dyDescent="0.2">
      <c r="A6" s="59" t="s">
        <v>437</v>
      </c>
      <c r="B6" s="59"/>
      <c r="C6" s="59"/>
      <c r="D6" s="59"/>
      <c r="E6" s="59"/>
    </row>
    <row r="7" spans="1:5" x14ac:dyDescent="0.2">
      <c r="A7" s="60" t="s">
        <v>101</v>
      </c>
      <c r="B7" s="60" t="s">
        <v>102</v>
      </c>
      <c r="C7" s="60" t="s">
        <v>103</v>
      </c>
      <c r="D7" s="60" t="s">
        <v>104</v>
      </c>
      <c r="E7" s="60" t="s">
        <v>215</v>
      </c>
    </row>
    <row r="8" spans="1:5" x14ac:dyDescent="0.2">
      <c r="A8" s="61">
        <v>3110</v>
      </c>
      <c r="B8" s="129" t="s">
        <v>291</v>
      </c>
      <c r="C8" s="268">
        <v>11429029.390000001</v>
      </c>
    </row>
    <row r="9" spans="1:5" x14ac:dyDescent="0.2">
      <c r="A9" s="61">
        <v>3120</v>
      </c>
      <c r="B9" s="129" t="s">
        <v>438</v>
      </c>
      <c r="C9" s="268">
        <v>0</v>
      </c>
    </row>
    <row r="10" spans="1:5" x14ac:dyDescent="0.2">
      <c r="A10" s="61">
        <v>3130</v>
      </c>
      <c r="B10" s="129" t="s">
        <v>439</v>
      </c>
      <c r="C10" s="268">
        <v>24694544.390000001</v>
      </c>
    </row>
    <row r="12" spans="1:5" x14ac:dyDescent="0.2">
      <c r="A12" s="59" t="s">
        <v>440</v>
      </c>
      <c r="B12" s="59"/>
      <c r="C12" s="59"/>
      <c r="D12" s="59"/>
      <c r="E12" s="59"/>
    </row>
    <row r="13" spans="1:5" x14ac:dyDescent="0.2">
      <c r="A13" s="60" t="s">
        <v>101</v>
      </c>
      <c r="B13" s="60" t="s">
        <v>102</v>
      </c>
      <c r="C13" s="60" t="s">
        <v>103</v>
      </c>
      <c r="D13" s="60" t="s">
        <v>441</v>
      </c>
      <c r="E13" s="60"/>
    </row>
    <row r="14" spans="1:5" x14ac:dyDescent="0.2">
      <c r="A14" s="61">
        <v>3210</v>
      </c>
      <c r="B14" s="129" t="s">
        <v>442</v>
      </c>
      <c r="C14" s="298" t="s">
        <v>1249</v>
      </c>
    </row>
    <row r="15" spans="1:5" x14ac:dyDescent="0.2">
      <c r="A15" s="61">
        <v>3220</v>
      </c>
      <c r="B15" s="129" t="s">
        <v>443</v>
      </c>
      <c r="C15" s="268">
        <v>69871955.010000005</v>
      </c>
    </row>
    <row r="16" spans="1:5" x14ac:dyDescent="0.2">
      <c r="A16" s="61">
        <v>3230</v>
      </c>
      <c r="B16" s="129" t="s">
        <v>444</v>
      </c>
      <c r="C16" s="268">
        <v>0</v>
      </c>
    </row>
    <row r="17" spans="1:5" x14ac:dyDescent="0.2">
      <c r="A17" s="61">
        <v>3231</v>
      </c>
      <c r="B17" s="129" t="s">
        <v>445</v>
      </c>
      <c r="C17" s="268">
        <v>0</v>
      </c>
    </row>
    <row r="18" spans="1:5" x14ac:dyDescent="0.2">
      <c r="A18" s="61">
        <v>3232</v>
      </c>
      <c r="B18" s="129" t="s">
        <v>446</v>
      </c>
      <c r="C18" s="268">
        <v>0</v>
      </c>
    </row>
    <row r="19" spans="1:5" x14ac:dyDescent="0.2">
      <c r="A19" s="61">
        <v>3233</v>
      </c>
      <c r="B19" s="129" t="s">
        <v>447</v>
      </c>
      <c r="C19" s="268">
        <v>0</v>
      </c>
    </row>
    <row r="20" spans="1:5" x14ac:dyDescent="0.2">
      <c r="A20" s="61">
        <v>3239</v>
      </c>
      <c r="B20" s="129" t="s">
        <v>448</v>
      </c>
      <c r="C20" s="268">
        <v>0</v>
      </c>
    </row>
    <row r="21" spans="1:5" x14ac:dyDescent="0.2">
      <c r="A21" s="61">
        <v>3240</v>
      </c>
      <c r="B21" s="129" t="s">
        <v>449</v>
      </c>
      <c r="C21" s="268">
        <v>0</v>
      </c>
    </row>
    <row r="22" spans="1:5" x14ac:dyDescent="0.2">
      <c r="A22" s="61">
        <v>3241</v>
      </c>
      <c r="B22" s="129" t="s">
        <v>450</v>
      </c>
      <c r="C22" s="268">
        <v>0</v>
      </c>
    </row>
    <row r="23" spans="1:5" x14ac:dyDescent="0.2">
      <c r="A23" s="61">
        <v>3242</v>
      </c>
      <c r="B23" s="129" t="s">
        <v>451</v>
      </c>
      <c r="C23" s="268">
        <v>0</v>
      </c>
    </row>
    <row r="24" spans="1:5" x14ac:dyDescent="0.2">
      <c r="A24" s="61">
        <v>3243</v>
      </c>
      <c r="B24" s="129" t="s">
        <v>452</v>
      </c>
      <c r="C24" s="268">
        <v>0</v>
      </c>
    </row>
    <row r="25" spans="1:5" x14ac:dyDescent="0.2">
      <c r="A25" s="61">
        <v>3250</v>
      </c>
      <c r="B25" s="129" t="s">
        <v>453</v>
      </c>
      <c r="C25" s="268">
        <v>1256971.6000000001</v>
      </c>
    </row>
    <row r="26" spans="1:5" x14ac:dyDescent="0.2">
      <c r="A26" s="61">
        <v>3251</v>
      </c>
      <c r="B26" s="129" t="s">
        <v>454</v>
      </c>
      <c r="C26" s="268">
        <v>0</v>
      </c>
    </row>
    <row r="27" spans="1:5" x14ac:dyDescent="0.2">
      <c r="A27" s="61">
        <v>3252</v>
      </c>
      <c r="B27" s="129" t="s">
        <v>455</v>
      </c>
      <c r="C27" s="268">
        <v>0</v>
      </c>
    </row>
    <row r="29" spans="1:5" x14ac:dyDescent="0.2">
      <c r="B29" s="40" t="s">
        <v>237</v>
      </c>
    </row>
    <row r="32" spans="1:5" ht="12.75" x14ac:dyDescent="0.2">
      <c r="B32" s="147"/>
      <c r="C32" s="145"/>
      <c r="D32" s="145"/>
      <c r="E32" s="145"/>
    </row>
  </sheetData>
  <sheetProtection formatCells="0" formatColumns="0" formatRows="0" insertColumns="0" insertRows="0" insertHyperlinks="0" deleteColumns="0" deleteRows="0" sort="0" autoFilter="0" pivotTables="0"/>
  <mergeCells count="3">
    <mergeCell ref="A1:C1"/>
    <mergeCell ref="A2:C2"/>
    <mergeCell ref="A3:C3"/>
  </mergeCells>
  <pageMargins left="0.70866141732283472" right="0.70866141732283472" top="0.74803149606299213" bottom="0.74803149606299213"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pageSetUpPr fitToPage="1"/>
  </sheetPr>
  <dimension ref="A1:E137"/>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129" customWidth="1"/>
    <col min="2" max="2" width="63.42578125" style="129" bestFit="1" customWidth="1"/>
    <col min="3" max="3" width="15.28515625" style="129" bestFit="1" customWidth="1"/>
    <col min="4" max="4" width="16.42578125" style="129" bestFit="1" customWidth="1"/>
    <col min="5" max="5" width="19.140625" style="129" customWidth="1"/>
    <col min="6" max="16384" width="9.140625" style="129"/>
  </cols>
  <sheetData>
    <row r="1" spans="1:5" s="130" customFormat="1" ht="18.95" customHeight="1" x14ac:dyDescent="0.25">
      <c r="A1" s="381" t="s">
        <v>66</v>
      </c>
      <c r="B1" s="381"/>
      <c r="C1" s="381"/>
      <c r="D1" s="56" t="s">
        <v>95</v>
      </c>
      <c r="E1" s="57">
        <v>2022</v>
      </c>
    </row>
    <row r="2" spans="1:5" s="130" customFormat="1" ht="18.95" customHeight="1" x14ac:dyDescent="0.25">
      <c r="A2" s="381" t="s">
        <v>456</v>
      </c>
      <c r="B2" s="381"/>
      <c r="C2" s="381"/>
      <c r="D2" s="56" t="s">
        <v>97</v>
      </c>
      <c r="E2" s="57" t="s">
        <v>617</v>
      </c>
    </row>
    <row r="3" spans="1:5" s="130" customFormat="1" ht="18.95" customHeight="1" x14ac:dyDescent="0.25">
      <c r="A3" s="381" t="s">
        <v>1248</v>
      </c>
      <c r="B3" s="381"/>
      <c r="C3" s="381"/>
      <c r="D3" s="56" t="s">
        <v>98</v>
      </c>
      <c r="E3" s="57">
        <v>4</v>
      </c>
    </row>
    <row r="4" spans="1:5" x14ac:dyDescent="0.2">
      <c r="A4" s="58" t="s">
        <v>99</v>
      </c>
      <c r="B4" s="59"/>
      <c r="C4" s="59"/>
      <c r="D4" s="59"/>
      <c r="E4" s="59"/>
    </row>
    <row r="6" spans="1:5" x14ac:dyDescent="0.2">
      <c r="A6" s="59" t="s">
        <v>457</v>
      </c>
      <c r="B6" s="59"/>
      <c r="C6" s="59"/>
      <c r="D6" s="59"/>
    </row>
    <row r="7" spans="1:5" x14ac:dyDescent="0.2">
      <c r="A7" s="60" t="s">
        <v>101</v>
      </c>
      <c r="B7" s="60" t="s">
        <v>458</v>
      </c>
      <c r="C7" s="63">
        <v>2022</v>
      </c>
      <c r="D7" s="63">
        <v>2021</v>
      </c>
    </row>
    <row r="8" spans="1:5" x14ac:dyDescent="0.2">
      <c r="A8" s="61">
        <v>1111</v>
      </c>
      <c r="B8" s="129" t="s">
        <v>459</v>
      </c>
      <c r="C8" s="268">
        <v>143000</v>
      </c>
      <c r="D8" s="268">
        <v>104999.66</v>
      </c>
    </row>
    <row r="9" spans="1:5" x14ac:dyDescent="0.2">
      <c r="A9" s="61">
        <v>1112</v>
      </c>
      <c r="B9" s="129" t="s">
        <v>460</v>
      </c>
      <c r="C9" s="268">
        <v>3139891.69</v>
      </c>
      <c r="D9" s="268">
        <v>1471319.33</v>
      </c>
    </row>
    <row r="10" spans="1:5" x14ac:dyDescent="0.2">
      <c r="A10" s="61">
        <v>1113</v>
      </c>
      <c r="B10" s="129" t="s">
        <v>461</v>
      </c>
      <c r="C10" s="268">
        <v>0</v>
      </c>
      <c r="D10" s="268">
        <v>0</v>
      </c>
    </row>
    <row r="11" spans="1:5" x14ac:dyDescent="0.2">
      <c r="A11" s="61">
        <v>1114</v>
      </c>
      <c r="B11" s="129" t="s">
        <v>105</v>
      </c>
      <c r="C11" s="268">
        <v>0</v>
      </c>
      <c r="D11" s="268">
        <v>0</v>
      </c>
    </row>
    <row r="12" spans="1:5" x14ac:dyDescent="0.2">
      <c r="A12" s="61">
        <v>1115</v>
      </c>
      <c r="B12" s="129" t="s">
        <v>106</v>
      </c>
      <c r="C12" s="268">
        <v>0</v>
      </c>
      <c r="D12" s="268">
        <v>0</v>
      </c>
    </row>
    <row r="13" spans="1:5" x14ac:dyDescent="0.2">
      <c r="A13" s="61">
        <v>1116</v>
      </c>
      <c r="B13" s="129" t="s">
        <v>462</v>
      </c>
      <c r="C13" s="268">
        <v>0</v>
      </c>
      <c r="D13" s="268">
        <v>0</v>
      </c>
    </row>
    <row r="14" spans="1:5" x14ac:dyDescent="0.2">
      <c r="A14" s="61">
        <v>1119</v>
      </c>
      <c r="B14" s="129" t="s">
        <v>463</v>
      </c>
      <c r="C14" s="268">
        <v>0</v>
      </c>
      <c r="D14" s="268">
        <v>0</v>
      </c>
    </row>
    <row r="15" spans="1:5" x14ac:dyDescent="0.2">
      <c r="A15" s="64">
        <v>1110</v>
      </c>
      <c r="B15" s="65" t="s">
        <v>464</v>
      </c>
      <c r="C15" s="272">
        <f>SUM(C8:C14)</f>
        <v>3282891.69</v>
      </c>
      <c r="D15" s="272">
        <v>1576318.99</v>
      </c>
      <c r="E15" s="62" t="s">
        <v>619</v>
      </c>
    </row>
    <row r="18" spans="1:5" x14ac:dyDescent="0.2">
      <c r="A18" s="59" t="s">
        <v>465</v>
      </c>
      <c r="B18" s="59"/>
      <c r="C18" s="59"/>
      <c r="D18" s="59"/>
    </row>
    <row r="19" spans="1:5" x14ac:dyDescent="0.2">
      <c r="A19" s="60" t="s">
        <v>101</v>
      </c>
      <c r="B19" s="60" t="s">
        <v>458</v>
      </c>
      <c r="C19" s="63" t="s">
        <v>603</v>
      </c>
      <c r="D19" s="63" t="s">
        <v>466</v>
      </c>
    </row>
    <row r="20" spans="1:5" x14ac:dyDescent="0.2">
      <c r="A20" s="64">
        <v>1230</v>
      </c>
      <c r="B20" s="66" t="s">
        <v>154</v>
      </c>
      <c r="C20" s="272">
        <v>0</v>
      </c>
      <c r="D20" s="272">
        <v>0</v>
      </c>
    </row>
    <row r="21" spans="1:5" x14ac:dyDescent="0.2">
      <c r="A21" s="61">
        <v>1231</v>
      </c>
      <c r="B21" s="129" t="s">
        <v>155</v>
      </c>
      <c r="C21" s="268">
        <v>0</v>
      </c>
      <c r="D21" s="268">
        <v>0</v>
      </c>
    </row>
    <row r="22" spans="1:5" x14ac:dyDescent="0.2">
      <c r="A22" s="61">
        <v>1232</v>
      </c>
      <c r="B22" s="129" t="s">
        <v>156</v>
      </c>
      <c r="C22" s="268">
        <v>0</v>
      </c>
      <c r="D22" s="268">
        <v>0</v>
      </c>
    </row>
    <row r="23" spans="1:5" x14ac:dyDescent="0.2">
      <c r="A23" s="61">
        <v>1233</v>
      </c>
      <c r="B23" s="129" t="s">
        <v>157</v>
      </c>
      <c r="C23" s="268">
        <v>0</v>
      </c>
      <c r="D23" s="268">
        <v>0</v>
      </c>
    </row>
    <row r="24" spans="1:5" x14ac:dyDescent="0.2">
      <c r="A24" s="61">
        <v>1234</v>
      </c>
      <c r="B24" s="129" t="s">
        <v>158</v>
      </c>
      <c r="C24" s="268">
        <v>0</v>
      </c>
      <c r="D24" s="268">
        <v>0</v>
      </c>
    </row>
    <row r="25" spans="1:5" x14ac:dyDescent="0.2">
      <c r="A25" s="61">
        <v>1235</v>
      </c>
      <c r="B25" s="129" t="s">
        <v>159</v>
      </c>
      <c r="C25" s="268">
        <v>0</v>
      </c>
      <c r="D25" s="268">
        <v>0</v>
      </c>
    </row>
    <row r="26" spans="1:5" x14ac:dyDescent="0.2">
      <c r="A26" s="61">
        <v>1236</v>
      </c>
      <c r="B26" s="129" t="s">
        <v>160</v>
      </c>
      <c r="C26" s="268">
        <v>0</v>
      </c>
      <c r="D26" s="268">
        <v>0</v>
      </c>
    </row>
    <row r="27" spans="1:5" x14ac:dyDescent="0.2">
      <c r="A27" s="61">
        <v>1239</v>
      </c>
      <c r="B27" s="129" t="s">
        <v>161</v>
      </c>
      <c r="C27" s="268">
        <v>0</v>
      </c>
      <c r="D27" s="268">
        <v>0</v>
      </c>
    </row>
    <row r="28" spans="1:5" x14ac:dyDescent="0.2">
      <c r="A28" s="64">
        <v>1240</v>
      </c>
      <c r="B28" s="66" t="s">
        <v>162</v>
      </c>
      <c r="C28" s="272">
        <f>SUM(C29:C36)</f>
        <v>2444388.7800000003</v>
      </c>
      <c r="D28" s="272">
        <f>SUM(D29:D36)</f>
        <v>689186.59</v>
      </c>
      <c r="E28" s="129" t="s">
        <v>619</v>
      </c>
    </row>
    <row r="29" spans="1:5" x14ac:dyDescent="0.2">
      <c r="A29" s="61">
        <v>1241</v>
      </c>
      <c r="B29" s="129" t="s">
        <v>163</v>
      </c>
      <c r="C29" s="303">
        <v>243689.59</v>
      </c>
      <c r="D29" s="268">
        <v>243689.59</v>
      </c>
    </row>
    <row r="30" spans="1:5" x14ac:dyDescent="0.2">
      <c r="A30" s="61">
        <v>1242</v>
      </c>
      <c r="B30" s="129" t="s">
        <v>164</v>
      </c>
      <c r="C30" s="268">
        <v>0</v>
      </c>
      <c r="D30" s="268">
        <v>0</v>
      </c>
    </row>
    <row r="31" spans="1:5" x14ac:dyDescent="0.2">
      <c r="A31" s="61">
        <v>1243</v>
      </c>
      <c r="B31" s="129" t="s">
        <v>165</v>
      </c>
      <c r="C31" s="268">
        <v>0</v>
      </c>
      <c r="D31" s="268">
        <v>0</v>
      </c>
    </row>
    <row r="32" spans="1:5" x14ac:dyDescent="0.2">
      <c r="A32" s="61">
        <v>1244</v>
      </c>
      <c r="B32" s="129" t="s">
        <v>166</v>
      </c>
      <c r="C32" s="268">
        <v>0</v>
      </c>
      <c r="D32" s="268">
        <v>0</v>
      </c>
    </row>
    <row r="33" spans="1:5" x14ac:dyDescent="0.2">
      <c r="A33" s="61">
        <v>1245</v>
      </c>
      <c r="B33" s="129" t="s">
        <v>167</v>
      </c>
      <c r="C33" s="268">
        <v>0</v>
      </c>
      <c r="D33" s="268">
        <v>0</v>
      </c>
    </row>
    <row r="34" spans="1:5" x14ac:dyDescent="0.2">
      <c r="A34" s="61">
        <v>1246</v>
      </c>
      <c r="B34" s="129" t="s">
        <v>168</v>
      </c>
      <c r="C34" s="268">
        <v>445497.19</v>
      </c>
      <c r="D34" s="268">
        <v>445497</v>
      </c>
    </row>
    <row r="35" spans="1:5" x14ac:dyDescent="0.2">
      <c r="A35" s="61">
        <v>1247</v>
      </c>
      <c r="B35" s="129" t="s">
        <v>169</v>
      </c>
      <c r="C35" s="268">
        <v>0</v>
      </c>
      <c r="D35" s="268">
        <v>0</v>
      </c>
    </row>
    <row r="36" spans="1:5" x14ac:dyDescent="0.2">
      <c r="A36" s="61">
        <v>1248</v>
      </c>
      <c r="B36" s="129" t="s">
        <v>170</v>
      </c>
      <c r="C36" s="268">
        <v>1755202</v>
      </c>
      <c r="D36" s="268">
        <v>0</v>
      </c>
      <c r="E36" s="62" t="s">
        <v>619</v>
      </c>
    </row>
    <row r="37" spans="1:5" x14ac:dyDescent="0.2">
      <c r="A37" s="64">
        <v>1250</v>
      </c>
      <c r="B37" s="66" t="s">
        <v>174</v>
      </c>
      <c r="C37" s="272">
        <v>0</v>
      </c>
      <c r="D37" s="272">
        <v>0</v>
      </c>
    </row>
    <row r="38" spans="1:5" x14ac:dyDescent="0.2">
      <c r="A38" s="61">
        <v>1251</v>
      </c>
      <c r="B38" s="129" t="s">
        <v>175</v>
      </c>
      <c r="C38" s="268">
        <v>0</v>
      </c>
      <c r="D38" s="268">
        <v>0</v>
      </c>
    </row>
    <row r="39" spans="1:5" x14ac:dyDescent="0.2">
      <c r="A39" s="61">
        <v>1252</v>
      </c>
      <c r="B39" s="129" t="s">
        <v>176</v>
      </c>
      <c r="C39" s="268">
        <v>0</v>
      </c>
      <c r="D39" s="268">
        <v>0</v>
      </c>
    </row>
    <row r="40" spans="1:5" x14ac:dyDescent="0.2">
      <c r="A40" s="61">
        <v>1253</v>
      </c>
      <c r="B40" s="129" t="s">
        <v>177</v>
      </c>
      <c r="C40" s="268">
        <v>0</v>
      </c>
      <c r="D40" s="268">
        <v>0</v>
      </c>
    </row>
    <row r="41" spans="1:5" x14ac:dyDescent="0.2">
      <c r="A41" s="61">
        <v>1254</v>
      </c>
      <c r="B41" s="129" t="s">
        <v>178</v>
      </c>
      <c r="C41" s="268">
        <v>0</v>
      </c>
      <c r="D41" s="268">
        <v>0</v>
      </c>
    </row>
    <row r="42" spans="1:5" x14ac:dyDescent="0.2">
      <c r="A42" s="61">
        <v>1259</v>
      </c>
      <c r="B42" s="129" t="s">
        <v>179</v>
      </c>
      <c r="C42" s="268">
        <v>0</v>
      </c>
      <c r="D42" s="268">
        <v>0</v>
      </c>
    </row>
    <row r="43" spans="1:5" x14ac:dyDescent="0.2">
      <c r="A43" s="61"/>
      <c r="B43" s="65" t="s">
        <v>467</v>
      </c>
      <c r="C43" s="272">
        <f>+C20+C28+C37</f>
        <v>2444388.7800000003</v>
      </c>
      <c r="D43" s="272">
        <f>D20+D28+D37</f>
        <v>689186.59</v>
      </c>
      <c r="E43" s="62" t="s">
        <v>619</v>
      </c>
    </row>
    <row r="45" spans="1:5" x14ac:dyDescent="0.2">
      <c r="A45" s="59" t="s">
        <v>468</v>
      </c>
      <c r="B45" s="59"/>
      <c r="C45" s="59"/>
      <c r="D45" s="59"/>
    </row>
    <row r="46" spans="1:5" x14ac:dyDescent="0.2">
      <c r="A46" s="60" t="s">
        <v>101</v>
      </c>
      <c r="B46" s="60" t="s">
        <v>458</v>
      </c>
      <c r="C46" s="63">
        <v>2022</v>
      </c>
      <c r="D46" s="63">
        <v>2021</v>
      </c>
    </row>
    <row r="47" spans="1:5" ht="21" customHeight="1" x14ac:dyDescent="0.2">
      <c r="A47" s="64">
        <v>3210</v>
      </c>
      <c r="B47" s="66" t="s">
        <v>469</v>
      </c>
      <c r="C47" s="272" t="s">
        <v>1249</v>
      </c>
      <c r="D47" s="272">
        <v>0</v>
      </c>
      <c r="E47" s="134" t="s">
        <v>619</v>
      </c>
    </row>
    <row r="48" spans="1:5" ht="9.9499999999999993" customHeight="1" x14ac:dyDescent="0.2">
      <c r="A48" s="61"/>
      <c r="B48" s="65" t="s">
        <v>470</v>
      </c>
      <c r="C48" s="272">
        <v>0</v>
      </c>
      <c r="D48" s="272">
        <v>0</v>
      </c>
      <c r="E48" s="105"/>
    </row>
    <row r="49" spans="1:4" ht="9.9499999999999993" customHeight="1" x14ac:dyDescent="0.2">
      <c r="A49" s="64">
        <v>5400</v>
      </c>
      <c r="B49" s="66" t="s">
        <v>285</v>
      </c>
      <c r="C49" s="272">
        <v>0</v>
      </c>
      <c r="D49" s="272">
        <v>0</v>
      </c>
    </row>
    <row r="50" spans="1:4" ht="9.9499999999999993" customHeight="1" x14ac:dyDescent="0.2">
      <c r="A50" s="61">
        <v>5410</v>
      </c>
      <c r="B50" s="129" t="s">
        <v>471</v>
      </c>
      <c r="C50" s="268">
        <v>0</v>
      </c>
      <c r="D50" s="268">
        <v>0</v>
      </c>
    </row>
    <row r="51" spans="1:4" ht="9.9499999999999993" customHeight="1" x14ac:dyDescent="0.2">
      <c r="A51" s="61">
        <v>5411</v>
      </c>
      <c r="B51" s="129" t="s">
        <v>283</v>
      </c>
      <c r="C51" s="268">
        <v>0</v>
      </c>
      <c r="D51" s="268">
        <v>0</v>
      </c>
    </row>
    <row r="52" spans="1:4" ht="9.9499999999999993" customHeight="1" x14ac:dyDescent="0.2">
      <c r="A52" s="61">
        <v>5420</v>
      </c>
      <c r="B52" s="129" t="s">
        <v>472</v>
      </c>
      <c r="C52" s="268">
        <v>0</v>
      </c>
      <c r="D52" s="268">
        <v>0</v>
      </c>
    </row>
    <row r="53" spans="1:4" ht="9.9499999999999993" customHeight="1" x14ac:dyDescent="0.2">
      <c r="A53" s="61">
        <v>5421</v>
      </c>
      <c r="B53" s="129" t="s">
        <v>280</v>
      </c>
      <c r="C53" s="268">
        <v>0</v>
      </c>
      <c r="D53" s="268">
        <v>0</v>
      </c>
    </row>
    <row r="54" spans="1:4" ht="9.9499999999999993" customHeight="1" x14ac:dyDescent="0.2">
      <c r="A54" s="61">
        <v>5430</v>
      </c>
      <c r="B54" s="129" t="s">
        <v>473</v>
      </c>
      <c r="C54" s="268">
        <v>0</v>
      </c>
      <c r="D54" s="268">
        <v>0</v>
      </c>
    </row>
    <row r="55" spans="1:4" ht="9.9499999999999993" customHeight="1" x14ac:dyDescent="0.2">
      <c r="A55" s="61">
        <v>5431</v>
      </c>
      <c r="B55" s="129" t="s">
        <v>277</v>
      </c>
      <c r="C55" s="268">
        <v>0</v>
      </c>
      <c r="D55" s="268">
        <v>0</v>
      </c>
    </row>
    <row r="56" spans="1:4" ht="9.9499999999999993" customHeight="1" x14ac:dyDescent="0.2">
      <c r="A56" s="61">
        <v>5440</v>
      </c>
      <c r="B56" s="129" t="s">
        <v>474</v>
      </c>
      <c r="C56" s="268">
        <v>0</v>
      </c>
      <c r="D56" s="268">
        <v>0</v>
      </c>
    </row>
    <row r="57" spans="1:4" ht="9.9499999999999993" customHeight="1" x14ac:dyDescent="0.2">
      <c r="A57" s="61">
        <v>5441</v>
      </c>
      <c r="B57" s="129" t="s">
        <v>474</v>
      </c>
      <c r="C57" s="268">
        <v>0</v>
      </c>
      <c r="D57" s="268">
        <v>0</v>
      </c>
    </row>
    <row r="58" spans="1:4" ht="9.9499999999999993" customHeight="1" x14ac:dyDescent="0.2">
      <c r="A58" s="61">
        <v>5450</v>
      </c>
      <c r="B58" s="129" t="s">
        <v>475</v>
      </c>
      <c r="C58" s="268">
        <v>0</v>
      </c>
      <c r="D58" s="268">
        <v>0</v>
      </c>
    </row>
    <row r="59" spans="1:4" ht="9.9499999999999993" customHeight="1" x14ac:dyDescent="0.2">
      <c r="A59" s="61">
        <v>5451</v>
      </c>
      <c r="B59" s="129" t="s">
        <v>273</v>
      </c>
      <c r="C59" s="268">
        <v>0</v>
      </c>
      <c r="D59" s="268">
        <v>0</v>
      </c>
    </row>
    <row r="60" spans="1:4" ht="9.9499999999999993" customHeight="1" x14ac:dyDescent="0.2">
      <c r="A60" s="61">
        <v>5452</v>
      </c>
      <c r="B60" s="129" t="s">
        <v>272</v>
      </c>
      <c r="C60" s="268">
        <v>0</v>
      </c>
      <c r="D60" s="268">
        <v>0</v>
      </c>
    </row>
    <row r="61" spans="1:4" ht="9.9499999999999993" customHeight="1" x14ac:dyDescent="0.2">
      <c r="A61" s="64">
        <v>5500</v>
      </c>
      <c r="B61" s="66" t="s">
        <v>271</v>
      </c>
      <c r="C61" s="272">
        <v>0</v>
      </c>
      <c r="D61" s="272">
        <v>0</v>
      </c>
    </row>
    <row r="62" spans="1:4" ht="9.9499999999999993" customHeight="1" x14ac:dyDescent="0.2">
      <c r="A62" s="64">
        <v>5510</v>
      </c>
      <c r="B62" s="66" t="s">
        <v>270</v>
      </c>
      <c r="C62" s="272">
        <f>+C67</f>
        <v>2026231.74</v>
      </c>
      <c r="D62" s="272">
        <v>1839955.0700000003</v>
      </c>
    </row>
    <row r="63" spans="1:4" ht="9.9499999999999993" customHeight="1" x14ac:dyDescent="0.2">
      <c r="A63" s="61">
        <v>5511</v>
      </c>
      <c r="B63" s="129" t="s">
        <v>269</v>
      </c>
      <c r="C63" s="268">
        <v>0</v>
      </c>
      <c r="D63" s="268">
        <v>0</v>
      </c>
    </row>
    <row r="64" spans="1:4" ht="9.9499999999999993" customHeight="1" x14ac:dyDescent="0.2">
      <c r="A64" s="61">
        <v>5512</v>
      </c>
      <c r="B64" s="129" t="s">
        <v>268</v>
      </c>
      <c r="C64" s="268">
        <v>0</v>
      </c>
      <c r="D64" s="268">
        <v>0</v>
      </c>
    </row>
    <row r="65" spans="1:4" ht="9.9499999999999993" customHeight="1" x14ac:dyDescent="0.2">
      <c r="A65" s="61">
        <v>5513</v>
      </c>
      <c r="B65" s="129" t="s">
        <v>267</v>
      </c>
      <c r="C65" s="268">
        <v>0</v>
      </c>
      <c r="D65" s="268">
        <v>0</v>
      </c>
    </row>
    <row r="66" spans="1:4" ht="9" customHeight="1" x14ac:dyDescent="0.2">
      <c r="A66" s="61">
        <v>5514</v>
      </c>
      <c r="B66" s="129" t="s">
        <v>266</v>
      </c>
      <c r="C66" s="268">
        <v>0</v>
      </c>
      <c r="D66" s="268">
        <v>0</v>
      </c>
    </row>
    <row r="67" spans="1:4" ht="11.25" customHeight="1" x14ac:dyDescent="0.2">
      <c r="A67" s="61">
        <v>5515</v>
      </c>
      <c r="B67" s="129" t="s">
        <v>265</v>
      </c>
      <c r="C67" s="268">
        <v>2026231.74</v>
      </c>
      <c r="D67" s="268">
        <v>1839955.0700000003</v>
      </c>
    </row>
    <row r="68" spans="1:4" ht="9.9499999999999993" customHeight="1" x14ac:dyDescent="0.2">
      <c r="A68" s="61">
        <v>5516</v>
      </c>
      <c r="B68" s="129" t="s">
        <v>264</v>
      </c>
      <c r="C68" s="268">
        <v>0</v>
      </c>
      <c r="D68" s="268">
        <v>0</v>
      </c>
    </row>
    <row r="69" spans="1:4" ht="9.9499999999999993" customHeight="1" x14ac:dyDescent="0.2">
      <c r="A69" s="61">
        <v>5517</v>
      </c>
      <c r="B69" s="129" t="s">
        <v>263</v>
      </c>
      <c r="C69" s="268">
        <v>0</v>
      </c>
      <c r="D69" s="268">
        <v>0</v>
      </c>
    </row>
    <row r="70" spans="1:4" ht="9.9499999999999993" customHeight="1" x14ac:dyDescent="0.2">
      <c r="A70" s="61">
        <v>5518</v>
      </c>
      <c r="B70" s="129" t="s">
        <v>262</v>
      </c>
      <c r="C70" s="268">
        <v>0</v>
      </c>
      <c r="D70" s="268">
        <v>0</v>
      </c>
    </row>
    <row r="71" spans="1:4" ht="9.9499999999999993" customHeight="1" x14ac:dyDescent="0.2">
      <c r="A71" s="64">
        <v>5520</v>
      </c>
      <c r="B71" s="66" t="s">
        <v>261</v>
      </c>
      <c r="C71" s="272">
        <v>0</v>
      </c>
      <c r="D71" s="272">
        <v>0</v>
      </c>
    </row>
    <row r="72" spans="1:4" ht="9.9499999999999993" customHeight="1" x14ac:dyDescent="0.2">
      <c r="A72" s="61">
        <v>5521</v>
      </c>
      <c r="B72" s="129" t="s">
        <v>260</v>
      </c>
      <c r="C72" s="268">
        <v>0</v>
      </c>
      <c r="D72" s="268">
        <v>0</v>
      </c>
    </row>
    <row r="73" spans="1:4" ht="9.9499999999999993" customHeight="1" x14ac:dyDescent="0.2">
      <c r="A73" s="61">
        <v>5522</v>
      </c>
      <c r="B73" s="129" t="s">
        <v>259</v>
      </c>
      <c r="C73" s="268">
        <v>0</v>
      </c>
      <c r="D73" s="268">
        <v>0</v>
      </c>
    </row>
    <row r="74" spans="1:4" ht="9.9499999999999993" customHeight="1" x14ac:dyDescent="0.2">
      <c r="A74" s="64">
        <v>5530</v>
      </c>
      <c r="B74" s="66" t="s">
        <v>258</v>
      </c>
      <c r="C74" s="272">
        <v>0</v>
      </c>
      <c r="D74" s="272">
        <v>0</v>
      </c>
    </row>
    <row r="75" spans="1:4" ht="9.9499999999999993" customHeight="1" x14ac:dyDescent="0.2">
      <c r="A75" s="61">
        <v>5531</v>
      </c>
      <c r="B75" s="129" t="s">
        <v>257</v>
      </c>
      <c r="C75" s="268">
        <v>0</v>
      </c>
      <c r="D75" s="268">
        <v>0</v>
      </c>
    </row>
    <row r="76" spans="1:4" ht="9.9499999999999993" customHeight="1" x14ac:dyDescent="0.2">
      <c r="A76" s="61">
        <v>5532</v>
      </c>
      <c r="B76" s="129" t="s">
        <v>256</v>
      </c>
      <c r="C76" s="268">
        <v>0</v>
      </c>
      <c r="D76" s="268">
        <v>0</v>
      </c>
    </row>
    <row r="77" spans="1:4" ht="9.9499999999999993" customHeight="1" x14ac:dyDescent="0.2">
      <c r="A77" s="61">
        <v>5533</v>
      </c>
      <c r="B77" s="129" t="s">
        <v>255</v>
      </c>
      <c r="C77" s="268">
        <v>0</v>
      </c>
      <c r="D77" s="268">
        <v>0</v>
      </c>
    </row>
    <row r="78" spans="1:4" ht="9.9499999999999993" customHeight="1" x14ac:dyDescent="0.2">
      <c r="A78" s="61">
        <v>5534</v>
      </c>
      <c r="B78" s="129" t="s">
        <v>254</v>
      </c>
      <c r="C78" s="268">
        <v>0</v>
      </c>
      <c r="D78" s="268">
        <v>0</v>
      </c>
    </row>
    <row r="79" spans="1:4" ht="9.9499999999999993" customHeight="1" x14ac:dyDescent="0.2">
      <c r="A79" s="61">
        <v>5535</v>
      </c>
      <c r="B79" s="129" t="s">
        <v>253</v>
      </c>
      <c r="C79" s="268">
        <v>0</v>
      </c>
      <c r="D79" s="268">
        <v>0</v>
      </c>
    </row>
    <row r="80" spans="1:4" ht="9.9499999999999993" customHeight="1" x14ac:dyDescent="0.2">
      <c r="A80" s="64">
        <v>5540</v>
      </c>
      <c r="B80" s="66" t="s">
        <v>252</v>
      </c>
      <c r="C80" s="272">
        <v>0</v>
      </c>
      <c r="D80" s="272">
        <v>0</v>
      </c>
    </row>
    <row r="81" spans="1:4" ht="9.9499999999999993" customHeight="1" x14ac:dyDescent="0.2">
      <c r="A81" s="61">
        <v>5541</v>
      </c>
      <c r="B81" s="129" t="s">
        <v>252</v>
      </c>
      <c r="C81" s="268">
        <v>0</v>
      </c>
      <c r="D81" s="268">
        <v>0</v>
      </c>
    </row>
    <row r="82" spans="1:4" ht="9.9499999999999993" customHeight="1" x14ac:dyDescent="0.2">
      <c r="A82" s="64">
        <v>5550</v>
      </c>
      <c r="B82" s="66" t="s">
        <v>251</v>
      </c>
      <c r="C82" s="272">
        <v>0</v>
      </c>
      <c r="D82" s="272">
        <v>0</v>
      </c>
    </row>
    <row r="83" spans="1:4" ht="9.9499999999999993" customHeight="1" x14ac:dyDescent="0.2">
      <c r="A83" s="61">
        <v>5551</v>
      </c>
      <c r="B83" s="129" t="s">
        <v>251</v>
      </c>
      <c r="C83" s="268">
        <v>0</v>
      </c>
      <c r="D83" s="268">
        <v>0</v>
      </c>
    </row>
    <row r="84" spans="1:4" ht="9.9499999999999993" customHeight="1" x14ac:dyDescent="0.2">
      <c r="A84" s="64">
        <v>5590</v>
      </c>
      <c r="B84" s="66" t="s">
        <v>250</v>
      </c>
      <c r="C84" s="272">
        <v>0</v>
      </c>
      <c r="D84" s="272">
        <v>0</v>
      </c>
    </row>
    <row r="85" spans="1:4" ht="9.9499999999999993" customHeight="1" x14ac:dyDescent="0.2">
      <c r="A85" s="61">
        <v>5591</v>
      </c>
      <c r="B85" s="129" t="s">
        <v>249</v>
      </c>
      <c r="C85" s="268">
        <v>0</v>
      </c>
      <c r="D85" s="268">
        <v>0</v>
      </c>
    </row>
    <row r="86" spans="1:4" ht="9.9499999999999993" customHeight="1" x14ac:dyDescent="0.2">
      <c r="A86" s="61">
        <v>5592</v>
      </c>
      <c r="B86" s="129" t="s">
        <v>248</v>
      </c>
      <c r="C86" s="268">
        <v>0</v>
      </c>
      <c r="D86" s="268">
        <v>0</v>
      </c>
    </row>
    <row r="87" spans="1:4" ht="9.9499999999999993" customHeight="1" x14ac:dyDescent="0.2">
      <c r="A87" s="61">
        <v>5593</v>
      </c>
      <c r="B87" s="129" t="s">
        <v>247</v>
      </c>
      <c r="C87" s="268">
        <v>0</v>
      </c>
      <c r="D87" s="268">
        <v>0</v>
      </c>
    </row>
    <row r="88" spans="1:4" ht="9.9499999999999993" customHeight="1" x14ac:dyDescent="0.2">
      <c r="A88" s="61">
        <v>5594</v>
      </c>
      <c r="B88" s="129" t="s">
        <v>476</v>
      </c>
      <c r="C88" s="268">
        <v>0</v>
      </c>
      <c r="D88" s="268">
        <v>0</v>
      </c>
    </row>
    <row r="89" spans="1:4" ht="9.9499999999999993" customHeight="1" x14ac:dyDescent="0.2">
      <c r="A89" s="61">
        <v>5595</v>
      </c>
      <c r="B89" s="129" t="s">
        <v>245</v>
      </c>
      <c r="C89" s="268">
        <v>0</v>
      </c>
      <c r="D89" s="268">
        <v>0</v>
      </c>
    </row>
    <row r="90" spans="1:4" ht="9.9499999999999993" customHeight="1" x14ac:dyDescent="0.2">
      <c r="A90" s="61">
        <v>5596</v>
      </c>
      <c r="B90" s="129" t="s">
        <v>244</v>
      </c>
      <c r="C90" s="268">
        <v>0</v>
      </c>
      <c r="D90" s="268">
        <v>0</v>
      </c>
    </row>
    <row r="91" spans="1:4" ht="9.9499999999999993" customHeight="1" x14ac:dyDescent="0.2">
      <c r="A91" s="61">
        <v>5597</v>
      </c>
      <c r="B91" s="129" t="s">
        <v>243</v>
      </c>
      <c r="C91" s="268">
        <v>0</v>
      </c>
      <c r="D91" s="268">
        <v>0</v>
      </c>
    </row>
    <row r="92" spans="1:4" ht="9.9499999999999993" customHeight="1" x14ac:dyDescent="0.2">
      <c r="A92" s="61">
        <v>5599</v>
      </c>
      <c r="B92" s="129" t="s">
        <v>241</v>
      </c>
      <c r="C92" s="268">
        <v>0</v>
      </c>
      <c r="D92" s="268">
        <v>0</v>
      </c>
    </row>
    <row r="93" spans="1:4" ht="9.9499999999999993" customHeight="1" x14ac:dyDescent="0.2">
      <c r="A93" s="64">
        <v>5600</v>
      </c>
      <c r="B93" s="66" t="s">
        <v>240</v>
      </c>
      <c r="C93" s="272">
        <v>0</v>
      </c>
      <c r="D93" s="272">
        <v>0</v>
      </c>
    </row>
    <row r="94" spans="1:4" ht="9.9499999999999993" customHeight="1" x14ac:dyDescent="0.2">
      <c r="A94" s="64">
        <v>5610</v>
      </c>
      <c r="B94" s="66" t="s">
        <v>239</v>
      </c>
      <c r="C94" s="272">
        <v>0</v>
      </c>
      <c r="D94" s="272">
        <v>0</v>
      </c>
    </row>
    <row r="95" spans="1:4" ht="9.9499999999999993" customHeight="1" x14ac:dyDescent="0.2">
      <c r="A95" s="61">
        <v>5611</v>
      </c>
      <c r="B95" s="129" t="s">
        <v>238</v>
      </c>
      <c r="C95" s="268">
        <v>0</v>
      </c>
      <c r="D95" s="268">
        <v>0</v>
      </c>
    </row>
    <row r="96" spans="1:4" ht="9.9499999999999993" customHeight="1" x14ac:dyDescent="0.2">
      <c r="A96" s="64">
        <v>2110</v>
      </c>
      <c r="B96" s="67" t="s">
        <v>477</v>
      </c>
      <c r="C96" s="272">
        <v>0</v>
      </c>
      <c r="D96" s="272">
        <v>0</v>
      </c>
    </row>
    <row r="97" spans="1:4" ht="9.9499999999999993" customHeight="1" x14ac:dyDescent="0.2">
      <c r="A97" s="61">
        <v>2111</v>
      </c>
      <c r="B97" s="129" t="s">
        <v>478</v>
      </c>
      <c r="C97" s="268">
        <v>0</v>
      </c>
      <c r="D97" s="268">
        <v>0</v>
      </c>
    </row>
    <row r="98" spans="1:4" ht="9.9499999999999993" customHeight="1" x14ac:dyDescent="0.2">
      <c r="A98" s="61">
        <v>2112</v>
      </c>
      <c r="B98" s="129" t="s">
        <v>479</v>
      </c>
      <c r="C98" s="268">
        <v>0</v>
      </c>
      <c r="D98" s="268">
        <v>0</v>
      </c>
    </row>
    <row r="99" spans="1:4" ht="9.9499999999999993" customHeight="1" x14ac:dyDescent="0.2">
      <c r="A99" s="61">
        <v>2112</v>
      </c>
      <c r="B99" s="129" t="s">
        <v>480</v>
      </c>
      <c r="C99" s="268">
        <v>0</v>
      </c>
      <c r="D99" s="268">
        <v>0</v>
      </c>
    </row>
    <row r="100" spans="1:4" ht="9.9499999999999993" customHeight="1" x14ac:dyDescent="0.2">
      <c r="A100" s="61">
        <v>2115</v>
      </c>
      <c r="B100" s="129" t="s">
        <v>481</v>
      </c>
      <c r="C100" s="268">
        <v>0</v>
      </c>
      <c r="D100" s="268">
        <v>0</v>
      </c>
    </row>
    <row r="101" spans="1:4" ht="9.9499999999999993" customHeight="1" x14ac:dyDescent="0.2">
      <c r="A101" s="61">
        <v>2114</v>
      </c>
      <c r="B101" s="129" t="s">
        <v>482</v>
      </c>
      <c r="C101" s="268">
        <v>0</v>
      </c>
      <c r="D101" s="268">
        <v>0</v>
      </c>
    </row>
    <row r="102" spans="1:4" ht="9.9499999999999993" customHeight="1" x14ac:dyDescent="0.2">
      <c r="A102" s="61"/>
      <c r="B102" s="65" t="s">
        <v>483</v>
      </c>
      <c r="C102" s="272">
        <v>0</v>
      </c>
      <c r="D102" s="272">
        <v>0</v>
      </c>
    </row>
    <row r="103" spans="1:4" ht="9.9499999999999993" customHeight="1" x14ac:dyDescent="0.2">
      <c r="A103" s="64">
        <v>4300</v>
      </c>
      <c r="B103" s="133" t="s">
        <v>377</v>
      </c>
      <c r="C103" s="268">
        <v>0</v>
      </c>
      <c r="D103" s="268">
        <v>0</v>
      </c>
    </row>
    <row r="104" spans="1:4" ht="9.9499999999999993" customHeight="1" x14ac:dyDescent="0.2">
      <c r="A104" s="64">
        <v>4310</v>
      </c>
      <c r="B104" s="133" t="s">
        <v>376</v>
      </c>
      <c r="C104" s="272">
        <v>0</v>
      </c>
      <c r="D104" s="272">
        <v>0</v>
      </c>
    </row>
    <row r="105" spans="1:4" ht="9.9499999999999993" customHeight="1" x14ac:dyDescent="0.2">
      <c r="A105" s="61">
        <v>4311</v>
      </c>
      <c r="B105" s="121" t="s">
        <v>375</v>
      </c>
      <c r="C105" s="268">
        <v>0</v>
      </c>
      <c r="D105" s="268">
        <v>0</v>
      </c>
    </row>
    <row r="106" spans="1:4" ht="9.9499999999999993" customHeight="1" x14ac:dyDescent="0.2">
      <c r="A106" s="61">
        <v>4319</v>
      </c>
      <c r="B106" s="121" t="s">
        <v>374</v>
      </c>
      <c r="C106" s="268">
        <v>0</v>
      </c>
      <c r="D106" s="268">
        <v>0</v>
      </c>
    </row>
    <row r="107" spans="1:4" ht="9.9499999999999993" customHeight="1" x14ac:dyDescent="0.2">
      <c r="A107" s="64">
        <v>4320</v>
      </c>
      <c r="B107" s="133" t="s">
        <v>373</v>
      </c>
      <c r="C107" s="272">
        <v>0</v>
      </c>
      <c r="D107" s="272">
        <v>0</v>
      </c>
    </row>
    <row r="108" spans="1:4" ht="9.9499999999999993" customHeight="1" x14ac:dyDescent="0.2">
      <c r="A108" s="61">
        <v>4321</v>
      </c>
      <c r="B108" s="121" t="s">
        <v>372</v>
      </c>
      <c r="C108" s="268">
        <v>0</v>
      </c>
      <c r="D108" s="268">
        <v>0</v>
      </c>
    </row>
    <row r="109" spans="1:4" ht="9.9499999999999993" customHeight="1" x14ac:dyDescent="0.2">
      <c r="A109" s="61">
        <v>4322</v>
      </c>
      <c r="B109" s="121" t="s">
        <v>371</v>
      </c>
      <c r="C109" s="268">
        <v>0</v>
      </c>
      <c r="D109" s="268">
        <v>0</v>
      </c>
    </row>
    <row r="110" spans="1:4" ht="9.9499999999999993" customHeight="1" x14ac:dyDescent="0.2">
      <c r="A110" s="61">
        <v>4323</v>
      </c>
      <c r="B110" s="121" t="s">
        <v>370</v>
      </c>
      <c r="C110" s="268">
        <v>0</v>
      </c>
      <c r="D110" s="268">
        <v>0</v>
      </c>
    </row>
    <row r="111" spans="1:4" ht="9.9499999999999993" customHeight="1" x14ac:dyDescent="0.2">
      <c r="A111" s="61">
        <v>4324</v>
      </c>
      <c r="B111" s="121" t="s">
        <v>369</v>
      </c>
      <c r="C111" s="268">
        <v>0</v>
      </c>
      <c r="D111" s="268">
        <v>0</v>
      </c>
    </row>
    <row r="112" spans="1:4" ht="9.9499999999999993" customHeight="1" x14ac:dyDescent="0.2">
      <c r="A112" s="61">
        <v>4325</v>
      </c>
      <c r="B112" s="121" t="s">
        <v>368</v>
      </c>
      <c r="C112" s="268">
        <v>0</v>
      </c>
      <c r="D112" s="268">
        <v>0</v>
      </c>
    </row>
    <row r="113" spans="1:4" ht="9.9499999999999993" customHeight="1" x14ac:dyDescent="0.2">
      <c r="A113" s="64">
        <v>4330</v>
      </c>
      <c r="B113" s="133" t="s">
        <v>367</v>
      </c>
      <c r="C113" s="272">
        <v>0</v>
      </c>
      <c r="D113" s="272">
        <v>0</v>
      </c>
    </row>
    <row r="114" spans="1:4" ht="9.9499999999999993" customHeight="1" x14ac:dyDescent="0.2">
      <c r="A114" s="61">
        <v>4331</v>
      </c>
      <c r="B114" s="121" t="s">
        <v>367</v>
      </c>
      <c r="C114" s="268">
        <v>0</v>
      </c>
      <c r="D114" s="268">
        <v>0</v>
      </c>
    </row>
    <row r="115" spans="1:4" ht="9.9499999999999993" customHeight="1" x14ac:dyDescent="0.2">
      <c r="A115" s="64">
        <v>4340</v>
      </c>
      <c r="B115" s="133" t="s">
        <v>366</v>
      </c>
      <c r="C115" s="272">
        <v>0</v>
      </c>
      <c r="D115" s="272">
        <v>0</v>
      </c>
    </row>
    <row r="116" spans="1:4" ht="9.9499999999999993" customHeight="1" x14ac:dyDescent="0.2">
      <c r="A116" s="61">
        <v>4341</v>
      </c>
      <c r="B116" s="121" t="s">
        <v>366</v>
      </c>
      <c r="C116" s="268">
        <v>0</v>
      </c>
      <c r="D116" s="268">
        <v>0</v>
      </c>
    </row>
    <row r="117" spans="1:4" ht="9.9499999999999993" customHeight="1" x14ac:dyDescent="0.2">
      <c r="A117" s="64">
        <v>4390</v>
      </c>
      <c r="B117" s="133" t="s">
        <v>360</v>
      </c>
      <c r="C117" s="272">
        <v>0</v>
      </c>
      <c r="D117" s="272">
        <v>0</v>
      </c>
    </row>
    <row r="118" spans="1:4" ht="9.9499999999999993" customHeight="1" x14ac:dyDescent="0.2">
      <c r="A118" s="61">
        <v>4392</v>
      </c>
      <c r="B118" s="121" t="s">
        <v>365</v>
      </c>
      <c r="C118" s="268">
        <v>0</v>
      </c>
      <c r="D118" s="268">
        <v>0</v>
      </c>
    </row>
    <row r="119" spans="1:4" ht="9.9499999999999993" customHeight="1" x14ac:dyDescent="0.2">
      <c r="A119" s="61">
        <v>4393</v>
      </c>
      <c r="B119" s="121" t="s">
        <v>364</v>
      </c>
      <c r="C119" s="268">
        <v>0</v>
      </c>
      <c r="D119" s="268">
        <v>0</v>
      </c>
    </row>
    <row r="120" spans="1:4" ht="9.9499999999999993" customHeight="1" x14ac:dyDescent="0.2">
      <c r="A120" s="61">
        <v>4394</v>
      </c>
      <c r="B120" s="121" t="s">
        <v>363</v>
      </c>
      <c r="C120" s="268">
        <v>0</v>
      </c>
      <c r="D120" s="268">
        <v>0</v>
      </c>
    </row>
    <row r="121" spans="1:4" ht="9.9499999999999993" customHeight="1" x14ac:dyDescent="0.2">
      <c r="A121" s="61">
        <v>4395</v>
      </c>
      <c r="B121" s="121" t="s">
        <v>244</v>
      </c>
      <c r="C121" s="268">
        <v>0</v>
      </c>
      <c r="D121" s="268">
        <v>0</v>
      </c>
    </row>
    <row r="122" spans="1:4" ht="9.9499999999999993" customHeight="1" x14ac:dyDescent="0.2">
      <c r="A122" s="61">
        <v>4396</v>
      </c>
      <c r="B122" s="121" t="s">
        <v>362</v>
      </c>
      <c r="C122" s="268">
        <v>0</v>
      </c>
      <c r="D122" s="268">
        <v>0</v>
      </c>
    </row>
    <row r="123" spans="1:4" ht="9.9499999999999993" customHeight="1" x14ac:dyDescent="0.2">
      <c r="A123" s="61">
        <v>4397</v>
      </c>
      <c r="B123" s="121" t="s">
        <v>361</v>
      </c>
      <c r="C123" s="268">
        <v>0</v>
      </c>
      <c r="D123" s="268">
        <v>0</v>
      </c>
    </row>
    <row r="124" spans="1:4" ht="9.9499999999999993" customHeight="1" x14ac:dyDescent="0.2">
      <c r="A124" s="61">
        <v>4399</v>
      </c>
      <c r="B124" s="121" t="s">
        <v>360</v>
      </c>
      <c r="C124" s="268">
        <v>0</v>
      </c>
      <c r="D124" s="268">
        <v>0</v>
      </c>
    </row>
    <row r="125" spans="1:4" ht="9.9499999999999993" customHeight="1" x14ac:dyDescent="0.2">
      <c r="A125" s="64">
        <v>1120</v>
      </c>
      <c r="B125" s="67" t="s">
        <v>484</v>
      </c>
      <c r="C125" s="272">
        <v>0</v>
      </c>
      <c r="D125" s="272">
        <v>0</v>
      </c>
    </row>
    <row r="126" spans="1:4" customFormat="1" ht="9.9499999999999993" customHeight="1" x14ac:dyDescent="0.25">
      <c r="A126" s="61">
        <v>1124</v>
      </c>
      <c r="B126" s="115" t="s">
        <v>485</v>
      </c>
      <c r="C126" s="268">
        <v>0</v>
      </c>
      <c r="D126" s="268">
        <v>0</v>
      </c>
    </row>
    <row r="127" spans="1:4" ht="9.9499999999999993" customHeight="1" x14ac:dyDescent="0.2">
      <c r="A127" s="61">
        <v>1124</v>
      </c>
      <c r="B127" s="115" t="s">
        <v>486</v>
      </c>
      <c r="C127" s="268">
        <v>0</v>
      </c>
      <c r="D127" s="268">
        <v>0</v>
      </c>
    </row>
    <row r="128" spans="1:4" ht="9.9499999999999993" customHeight="1" x14ac:dyDescent="0.2">
      <c r="A128" s="61">
        <v>1124</v>
      </c>
      <c r="B128" s="115" t="s">
        <v>487</v>
      </c>
      <c r="C128" s="268">
        <v>0</v>
      </c>
      <c r="D128" s="268">
        <v>0</v>
      </c>
    </row>
    <row r="129" spans="1:5" ht="9.9499999999999993" customHeight="1" x14ac:dyDescent="0.2">
      <c r="A129" s="61">
        <v>1124</v>
      </c>
      <c r="B129" s="115" t="s">
        <v>488</v>
      </c>
      <c r="C129" s="268">
        <v>0</v>
      </c>
      <c r="D129" s="268">
        <v>0</v>
      </c>
    </row>
    <row r="130" spans="1:5" ht="9.9499999999999993" customHeight="1" x14ac:dyDescent="0.2">
      <c r="A130" s="61">
        <v>1124</v>
      </c>
      <c r="B130" s="115" t="s">
        <v>489</v>
      </c>
      <c r="C130" s="268">
        <v>0</v>
      </c>
      <c r="D130" s="268">
        <v>0</v>
      </c>
    </row>
    <row r="131" spans="1:5" ht="9.9499999999999993" customHeight="1" x14ac:dyDescent="0.2">
      <c r="A131" s="61">
        <v>1124</v>
      </c>
      <c r="B131" s="115" t="s">
        <v>490</v>
      </c>
      <c r="C131" s="268">
        <v>0</v>
      </c>
      <c r="D131" s="268">
        <v>0</v>
      </c>
    </row>
    <row r="132" spans="1:5" ht="9.9499999999999993" customHeight="1" x14ac:dyDescent="0.2">
      <c r="A132" s="61">
        <v>1122</v>
      </c>
      <c r="B132" s="115" t="s">
        <v>491</v>
      </c>
      <c r="C132" s="268">
        <v>0</v>
      </c>
      <c r="D132" s="268">
        <v>0</v>
      </c>
    </row>
    <row r="133" spans="1:5" ht="9.9499999999999993" customHeight="1" x14ac:dyDescent="0.2">
      <c r="A133" s="61">
        <v>1122</v>
      </c>
      <c r="B133" s="115" t="s">
        <v>492</v>
      </c>
      <c r="C133" s="268">
        <v>0</v>
      </c>
      <c r="D133" s="268">
        <v>0</v>
      </c>
    </row>
    <row r="134" spans="1:5" ht="9.9499999999999993" customHeight="1" x14ac:dyDescent="0.2">
      <c r="A134" s="61">
        <v>1122</v>
      </c>
      <c r="B134" s="115" t="s">
        <v>493</v>
      </c>
      <c r="C134" s="268">
        <v>0</v>
      </c>
      <c r="D134" s="268">
        <v>0</v>
      </c>
    </row>
    <row r="135" spans="1:5" ht="16.5" customHeight="1" x14ac:dyDescent="0.2">
      <c r="A135" s="61"/>
      <c r="B135" s="68" t="s">
        <v>494</v>
      </c>
      <c r="C135" s="272">
        <f>+C62+C47</f>
        <v>1639260.42</v>
      </c>
      <c r="D135" s="272">
        <f>D47+D48-D102</f>
        <v>0</v>
      </c>
      <c r="E135" s="129" t="s">
        <v>619</v>
      </c>
    </row>
    <row r="136" spans="1:5" ht="9.9499999999999993" customHeight="1" x14ac:dyDescent="0.2"/>
    <row r="137" spans="1:5" ht="25.5" customHeight="1" x14ac:dyDescent="0.2">
      <c r="B137" s="402" t="s">
        <v>237</v>
      </c>
      <c r="C137" s="402"/>
      <c r="D137" s="402"/>
    </row>
  </sheetData>
  <sheetProtection formatCells="0" formatColumns="0" formatRows="0" insertColumns="0" insertRows="0" insertHyperlinks="0" deleteColumns="0" deleteRows="0" sort="0" autoFilter="0" pivotTables="0"/>
  <mergeCells count="4">
    <mergeCell ref="A1:C1"/>
    <mergeCell ref="A2:C2"/>
    <mergeCell ref="A3:C3"/>
    <mergeCell ref="B137:D137"/>
  </mergeCells>
  <dataValidations count="2">
    <dataValidation allowBlank="1" showInputMessage="1" showErrorMessage="1" prompt="Saldo al 31 de diciembre del año anterior que se presenta" sqref="D7 D46"/>
    <dataValidation allowBlank="1" showInputMessage="1" showErrorMessage="1" prompt="Importe final del periodo que corresponde la información financiera trimestral que se presenta." sqref="C7 C46"/>
  </dataValidations>
  <pageMargins left="0.70866141732283472" right="0.70866141732283472" top="0.74803149606299213" bottom="0.74803149606299213" header="0.31496062992125984" footer="0.31496062992125984"/>
  <pageSetup paperSize="9" scale="70" fitToHeight="4"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24"/>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28515625" style="73" customWidth="1"/>
    <col min="2" max="2" width="63.140625" style="73" customWidth="1"/>
    <col min="3" max="3" width="17.7109375" style="73" customWidth="1"/>
    <col min="4" max="4" width="14.5703125" style="73" customWidth="1"/>
    <col min="5" max="16384" width="11.42578125" style="73"/>
  </cols>
  <sheetData>
    <row r="1" spans="1:3" s="131" customFormat="1" ht="18" customHeight="1" x14ac:dyDescent="0.25">
      <c r="A1" s="382" t="s">
        <v>66</v>
      </c>
      <c r="B1" s="383"/>
      <c r="C1" s="384"/>
    </row>
    <row r="2" spans="1:3" s="131" customFormat="1" ht="18" customHeight="1" x14ac:dyDescent="0.25">
      <c r="A2" s="385" t="s">
        <v>495</v>
      </c>
      <c r="B2" s="386"/>
      <c r="C2" s="387"/>
    </row>
    <row r="3" spans="1:3" s="131" customFormat="1" ht="18" customHeight="1" x14ac:dyDescent="0.25">
      <c r="A3" s="385" t="s">
        <v>1248</v>
      </c>
      <c r="B3" s="386"/>
      <c r="C3" s="387"/>
    </row>
    <row r="4" spans="1:3" s="70" customFormat="1" x14ac:dyDescent="0.2">
      <c r="A4" s="388" t="s">
        <v>496</v>
      </c>
      <c r="B4" s="389"/>
      <c r="C4" s="390"/>
    </row>
    <row r="5" spans="1:3" x14ac:dyDescent="0.2">
      <c r="A5" s="71" t="s">
        <v>497</v>
      </c>
      <c r="B5" s="71"/>
      <c r="C5" s="280">
        <v>85191217.411148742</v>
      </c>
    </row>
    <row r="6" spans="1:3" x14ac:dyDescent="0.2">
      <c r="B6" s="74"/>
      <c r="C6" s="281"/>
    </row>
    <row r="7" spans="1:3" x14ac:dyDescent="0.2">
      <c r="A7" s="75" t="s">
        <v>498</v>
      </c>
      <c r="B7" s="75"/>
      <c r="C7" s="282">
        <f>SUM(C8:C13)</f>
        <v>0</v>
      </c>
    </row>
    <row r="8" spans="1:3" x14ac:dyDescent="0.2">
      <c r="A8" s="76" t="s">
        <v>499</v>
      </c>
      <c r="B8" s="77" t="s">
        <v>376</v>
      </c>
      <c r="C8" s="283">
        <v>0</v>
      </c>
    </row>
    <row r="9" spans="1:3" x14ac:dyDescent="0.2">
      <c r="A9" s="78" t="s">
        <v>500</v>
      </c>
      <c r="B9" s="79" t="s">
        <v>501</v>
      </c>
      <c r="C9" s="283">
        <v>0</v>
      </c>
    </row>
    <row r="10" spans="1:3" x14ac:dyDescent="0.2">
      <c r="A10" s="78" t="s">
        <v>502</v>
      </c>
      <c r="B10" s="79" t="s">
        <v>367</v>
      </c>
      <c r="C10" s="283">
        <v>0</v>
      </c>
    </row>
    <row r="11" spans="1:3" x14ac:dyDescent="0.2">
      <c r="A11" s="78" t="s">
        <v>503</v>
      </c>
      <c r="B11" s="79" t="s">
        <v>366</v>
      </c>
      <c r="C11" s="283">
        <v>0</v>
      </c>
    </row>
    <row r="12" spans="1:3" x14ac:dyDescent="0.2">
      <c r="A12" s="78" t="s">
        <v>504</v>
      </c>
      <c r="B12" s="79" t="s">
        <v>360</v>
      </c>
      <c r="C12" s="283">
        <v>0</v>
      </c>
    </row>
    <row r="13" spans="1:3" x14ac:dyDescent="0.2">
      <c r="A13" s="80" t="s">
        <v>505</v>
      </c>
      <c r="B13" s="81" t="s">
        <v>506</v>
      </c>
      <c r="C13" s="283">
        <v>0</v>
      </c>
    </row>
    <row r="14" spans="1:3" x14ac:dyDescent="0.2">
      <c r="B14" s="82"/>
      <c r="C14" s="284"/>
    </row>
    <row r="15" spans="1:3" x14ac:dyDescent="0.2">
      <c r="A15" s="75" t="s">
        <v>507</v>
      </c>
      <c r="B15" s="74"/>
      <c r="C15" s="282">
        <f>SUM(C16:C18)</f>
        <v>0</v>
      </c>
    </row>
    <row r="16" spans="1:3" x14ac:dyDescent="0.2">
      <c r="A16" s="83">
        <v>3.1</v>
      </c>
      <c r="B16" s="79" t="s">
        <v>508</v>
      </c>
      <c r="C16" s="283">
        <v>0</v>
      </c>
    </row>
    <row r="17" spans="1:5" x14ac:dyDescent="0.2">
      <c r="A17" s="84">
        <v>3.2</v>
      </c>
      <c r="B17" s="79" t="s">
        <v>509</v>
      </c>
      <c r="C17" s="283">
        <v>0</v>
      </c>
    </row>
    <row r="18" spans="1:5" x14ac:dyDescent="0.2">
      <c r="A18" s="84">
        <v>3.3</v>
      </c>
      <c r="B18" s="81" t="s">
        <v>510</v>
      </c>
      <c r="C18" s="285">
        <v>0</v>
      </c>
    </row>
    <row r="19" spans="1:5" x14ac:dyDescent="0.2">
      <c r="B19" s="85"/>
      <c r="C19" s="286"/>
    </row>
    <row r="20" spans="1:5" x14ac:dyDescent="0.2">
      <c r="A20" s="86" t="s">
        <v>511</v>
      </c>
      <c r="B20" s="86"/>
      <c r="C20" s="280">
        <f>C5+C7-C15</f>
        <v>85191217.411148742</v>
      </c>
    </row>
    <row r="22" spans="1:5" ht="21.75" customHeight="1" x14ac:dyDescent="0.2">
      <c r="B22" s="402" t="s">
        <v>237</v>
      </c>
      <c r="C22" s="402"/>
    </row>
    <row r="24" spans="1:5" ht="15" x14ac:dyDescent="0.25">
      <c r="C24"/>
      <c r="D24"/>
      <c r="E24"/>
    </row>
  </sheetData>
  <mergeCells count="5">
    <mergeCell ref="A1:C1"/>
    <mergeCell ref="A2:C2"/>
    <mergeCell ref="A3:C3"/>
    <mergeCell ref="A4:C4"/>
    <mergeCell ref="B22:C22"/>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pageSetUpPr fitToPage="1"/>
  </sheetPr>
  <dimension ref="A1:C41"/>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7109375" style="73" customWidth="1"/>
    <col min="2" max="2" width="62.140625" style="73" customWidth="1"/>
    <col min="3" max="3" width="17.7109375" style="73" customWidth="1"/>
    <col min="4" max="16384" width="11.42578125" style="73"/>
  </cols>
  <sheetData>
    <row r="1" spans="1:3" s="132" customFormat="1" ht="18.95" customHeight="1" x14ac:dyDescent="0.25">
      <c r="A1" s="391" t="s">
        <v>66</v>
      </c>
      <c r="B1" s="392"/>
      <c r="C1" s="393"/>
    </row>
    <row r="2" spans="1:3" s="132" customFormat="1" ht="18.95" customHeight="1" x14ac:dyDescent="0.25">
      <c r="A2" s="394" t="s">
        <v>549</v>
      </c>
      <c r="B2" s="401"/>
      <c r="C2" s="396"/>
    </row>
    <row r="3" spans="1:3" s="132" customFormat="1" ht="18.95" customHeight="1" x14ac:dyDescent="0.25">
      <c r="A3" s="394" t="s">
        <v>1248</v>
      </c>
      <c r="B3" s="401"/>
      <c r="C3" s="396"/>
    </row>
    <row r="4" spans="1:3" x14ac:dyDescent="0.2">
      <c r="A4" s="388" t="s">
        <v>496</v>
      </c>
      <c r="B4" s="389"/>
      <c r="C4" s="390"/>
    </row>
    <row r="5" spans="1:3" x14ac:dyDescent="0.2">
      <c r="A5" s="101" t="s">
        <v>548</v>
      </c>
      <c r="B5" s="71"/>
      <c r="C5" s="291">
        <v>85191217.411148742</v>
      </c>
    </row>
    <row r="6" spans="1:3" x14ac:dyDescent="0.2">
      <c r="A6" s="90"/>
      <c r="B6" s="74"/>
      <c r="C6" s="281"/>
    </row>
    <row r="7" spans="1:3" x14ac:dyDescent="0.2">
      <c r="A7" s="75" t="s">
        <v>547</v>
      </c>
      <c r="B7" s="100"/>
      <c r="C7" s="282">
        <f>SUM(C8:C28)</f>
        <v>2444388.7800000003</v>
      </c>
    </row>
    <row r="8" spans="1:3" x14ac:dyDescent="0.2">
      <c r="A8" s="99">
        <v>2.1</v>
      </c>
      <c r="B8" s="91" t="s">
        <v>345</v>
      </c>
      <c r="C8" s="292">
        <v>0</v>
      </c>
    </row>
    <row r="9" spans="1:3" x14ac:dyDescent="0.2">
      <c r="A9" s="99">
        <v>2.2000000000000002</v>
      </c>
      <c r="B9" s="91" t="s">
        <v>348</v>
      </c>
      <c r="C9" s="292">
        <v>0</v>
      </c>
    </row>
    <row r="10" spans="1:3" x14ac:dyDescent="0.2">
      <c r="A10" s="92">
        <v>2.2999999999999998</v>
      </c>
      <c r="B10" s="93" t="s">
        <v>163</v>
      </c>
      <c r="C10" s="292">
        <v>243689.59</v>
      </c>
    </row>
    <row r="11" spans="1:3" x14ac:dyDescent="0.2">
      <c r="A11" s="92">
        <v>2.4</v>
      </c>
      <c r="B11" s="93" t="s">
        <v>164</v>
      </c>
      <c r="C11" s="292">
        <v>0</v>
      </c>
    </row>
    <row r="12" spans="1:3" x14ac:dyDescent="0.2">
      <c r="A12" s="92">
        <v>2.5</v>
      </c>
      <c r="B12" s="93" t="s">
        <v>165</v>
      </c>
      <c r="C12" s="292">
        <v>0</v>
      </c>
    </row>
    <row r="13" spans="1:3" x14ac:dyDescent="0.2">
      <c r="A13" s="92">
        <v>2.6</v>
      </c>
      <c r="B13" s="93" t="s">
        <v>166</v>
      </c>
      <c r="C13" s="292">
        <v>0</v>
      </c>
    </row>
    <row r="14" spans="1:3" x14ac:dyDescent="0.2">
      <c r="A14" s="92">
        <v>2.7</v>
      </c>
      <c r="B14" s="93" t="s">
        <v>167</v>
      </c>
      <c r="C14" s="292">
        <v>0</v>
      </c>
    </row>
    <row r="15" spans="1:3" x14ac:dyDescent="0.2">
      <c r="A15" s="92">
        <v>2.8</v>
      </c>
      <c r="B15" s="93" t="s">
        <v>168</v>
      </c>
      <c r="C15" s="292">
        <v>445497.19</v>
      </c>
    </row>
    <row r="16" spans="1:3" x14ac:dyDescent="0.2">
      <c r="A16" s="92">
        <v>2.9</v>
      </c>
      <c r="B16" s="93" t="s">
        <v>170</v>
      </c>
      <c r="C16" s="292">
        <v>1755202</v>
      </c>
    </row>
    <row r="17" spans="1:3" x14ac:dyDescent="0.2">
      <c r="A17" s="92" t="s">
        <v>546</v>
      </c>
      <c r="B17" s="93" t="s">
        <v>545</v>
      </c>
      <c r="C17" s="292">
        <v>0</v>
      </c>
    </row>
    <row r="18" spans="1:3" x14ac:dyDescent="0.2">
      <c r="A18" s="92" t="s">
        <v>544</v>
      </c>
      <c r="B18" s="93" t="s">
        <v>174</v>
      </c>
      <c r="C18" s="292">
        <v>0</v>
      </c>
    </row>
    <row r="19" spans="1:3" x14ac:dyDescent="0.2">
      <c r="A19" s="92" t="s">
        <v>543</v>
      </c>
      <c r="B19" s="93" t="s">
        <v>542</v>
      </c>
      <c r="C19" s="292">
        <v>0</v>
      </c>
    </row>
    <row r="20" spans="1:3" x14ac:dyDescent="0.2">
      <c r="A20" s="92" t="s">
        <v>541</v>
      </c>
      <c r="B20" s="93" t="s">
        <v>540</v>
      </c>
      <c r="C20" s="292">
        <v>0</v>
      </c>
    </row>
    <row r="21" spans="1:3" x14ac:dyDescent="0.2">
      <c r="A21" s="92" t="s">
        <v>539</v>
      </c>
      <c r="B21" s="93" t="s">
        <v>538</v>
      </c>
      <c r="C21" s="292">
        <v>0</v>
      </c>
    </row>
    <row r="22" spans="1:3" x14ac:dyDescent="0.2">
      <c r="A22" s="92" t="s">
        <v>537</v>
      </c>
      <c r="B22" s="93" t="s">
        <v>536</v>
      </c>
      <c r="C22" s="292">
        <v>0</v>
      </c>
    </row>
    <row r="23" spans="1:3" x14ac:dyDescent="0.2">
      <c r="A23" s="92" t="s">
        <v>535</v>
      </c>
      <c r="B23" s="93" t="s">
        <v>534</v>
      </c>
      <c r="C23" s="292">
        <v>0</v>
      </c>
    </row>
    <row r="24" spans="1:3" x14ac:dyDescent="0.2">
      <c r="A24" s="92" t="s">
        <v>533</v>
      </c>
      <c r="B24" s="93" t="s">
        <v>532</v>
      </c>
      <c r="C24" s="292">
        <v>0</v>
      </c>
    </row>
    <row r="25" spans="1:3" x14ac:dyDescent="0.2">
      <c r="A25" s="92" t="s">
        <v>531</v>
      </c>
      <c r="B25" s="93" t="s">
        <v>530</v>
      </c>
      <c r="C25" s="292">
        <v>0</v>
      </c>
    </row>
    <row r="26" spans="1:3" x14ac:dyDescent="0.2">
      <c r="A26" s="92" t="s">
        <v>529</v>
      </c>
      <c r="B26" s="93" t="s">
        <v>528</v>
      </c>
      <c r="C26" s="292">
        <v>0</v>
      </c>
    </row>
    <row r="27" spans="1:3" x14ac:dyDescent="0.2">
      <c r="A27" s="92" t="s">
        <v>527</v>
      </c>
      <c r="B27" s="93" t="s">
        <v>526</v>
      </c>
      <c r="C27" s="292">
        <v>0</v>
      </c>
    </row>
    <row r="28" spans="1:3" x14ac:dyDescent="0.2">
      <c r="A28" s="92" t="s">
        <v>525</v>
      </c>
      <c r="B28" s="91" t="s">
        <v>524</v>
      </c>
      <c r="C28" s="292">
        <v>0</v>
      </c>
    </row>
    <row r="29" spans="1:3" x14ac:dyDescent="0.2">
      <c r="A29" s="98"/>
      <c r="B29" s="97"/>
      <c r="C29" s="293"/>
    </row>
    <row r="30" spans="1:3" x14ac:dyDescent="0.2">
      <c r="A30" s="95" t="s">
        <v>523</v>
      </c>
      <c r="B30" s="94"/>
      <c r="C30" s="294">
        <f>SUM(C31:C37)</f>
        <v>2444388.7799999998</v>
      </c>
    </row>
    <row r="31" spans="1:3" x14ac:dyDescent="0.2">
      <c r="A31" s="92" t="s">
        <v>522</v>
      </c>
      <c r="B31" s="93" t="s">
        <v>270</v>
      </c>
      <c r="C31" s="292">
        <v>2026231.74</v>
      </c>
    </row>
    <row r="32" spans="1:3" x14ac:dyDescent="0.2">
      <c r="A32" s="92" t="s">
        <v>521</v>
      </c>
      <c r="B32" s="93" t="s">
        <v>261</v>
      </c>
      <c r="C32" s="292">
        <v>0</v>
      </c>
    </row>
    <row r="33" spans="1:3" x14ac:dyDescent="0.2">
      <c r="A33" s="92" t="s">
        <v>520</v>
      </c>
      <c r="B33" s="93" t="s">
        <v>258</v>
      </c>
      <c r="C33" s="292">
        <v>0</v>
      </c>
    </row>
    <row r="34" spans="1:3" x14ac:dyDescent="0.2">
      <c r="A34" s="92" t="s">
        <v>519</v>
      </c>
      <c r="B34" s="93" t="s">
        <v>518</v>
      </c>
      <c r="C34" s="292">
        <v>0</v>
      </c>
    </row>
    <row r="35" spans="1:3" x14ac:dyDescent="0.2">
      <c r="A35" s="92" t="s">
        <v>517</v>
      </c>
      <c r="B35" s="93" t="s">
        <v>516</v>
      </c>
      <c r="C35" s="292">
        <v>0</v>
      </c>
    </row>
    <row r="36" spans="1:3" x14ac:dyDescent="0.2">
      <c r="A36" s="92" t="s">
        <v>515</v>
      </c>
      <c r="B36" s="93" t="s">
        <v>250</v>
      </c>
      <c r="C36" s="292">
        <v>0</v>
      </c>
    </row>
    <row r="37" spans="1:3" x14ac:dyDescent="0.2">
      <c r="A37" s="92" t="s">
        <v>514</v>
      </c>
      <c r="B37" s="91" t="s">
        <v>513</v>
      </c>
      <c r="C37" s="295">
        <v>418157.04</v>
      </c>
    </row>
    <row r="38" spans="1:3" x14ac:dyDescent="0.2">
      <c r="A38" s="90"/>
      <c r="B38" s="89"/>
      <c r="C38" s="296"/>
    </row>
    <row r="39" spans="1:3" x14ac:dyDescent="0.2">
      <c r="A39" s="87" t="s">
        <v>512</v>
      </c>
      <c r="B39" s="71"/>
      <c r="C39" s="280">
        <f>C5-C7+C30</f>
        <v>85191217.411148742</v>
      </c>
    </row>
    <row r="41" spans="1:3" ht="21" customHeight="1" x14ac:dyDescent="0.2">
      <c r="B41" s="402" t="s">
        <v>237</v>
      </c>
      <c r="C41" s="402"/>
    </row>
  </sheetData>
  <mergeCells count="5">
    <mergeCell ref="A1:C1"/>
    <mergeCell ref="A2:C2"/>
    <mergeCell ref="A3:C3"/>
    <mergeCell ref="A4:C4"/>
    <mergeCell ref="B41:C41"/>
  </mergeCells>
  <pageMargins left="0.70866141732283472" right="0.70866141732283472" top="0.74803149606299213" bottom="0.74803149606299213" header="0.31496062992125984" footer="0.31496062992125984"/>
  <pageSetup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pageSetUpPr fitToPage="1"/>
  </sheetPr>
  <dimension ref="A1:J49"/>
  <sheetViews>
    <sheetView showGridLines="0" view="pageBreakPreview" zoomScaleNormal="100" zoomScaleSheetLayoutView="100" workbookViewId="0">
      <selection sqref="A1:F1"/>
    </sheetView>
  </sheetViews>
  <sheetFormatPr baseColWidth="10" defaultColWidth="9.140625" defaultRowHeight="11.25" x14ac:dyDescent="0.2"/>
  <cols>
    <col min="1" max="1" width="12.7109375" style="129" customWidth="1"/>
    <col min="2" max="2" width="72.140625" style="129" customWidth="1"/>
    <col min="3" max="7" width="15.7109375" style="129" customWidth="1"/>
    <col min="8" max="8" width="11.7109375" style="129" customWidth="1"/>
    <col min="9" max="9" width="13.42578125" style="129" customWidth="1"/>
    <col min="10" max="10" width="13.140625" style="129" customWidth="1"/>
    <col min="11" max="16384" width="9.140625" style="129"/>
  </cols>
  <sheetData>
    <row r="1" spans="1:10" ht="18.95" customHeight="1" x14ac:dyDescent="0.2">
      <c r="A1" s="381" t="s">
        <v>66</v>
      </c>
      <c r="B1" s="400"/>
      <c r="C1" s="400"/>
      <c r="D1" s="400"/>
      <c r="E1" s="400"/>
      <c r="F1" s="400"/>
      <c r="G1" s="56" t="s">
        <v>95</v>
      </c>
      <c r="H1" s="57">
        <v>2022</v>
      </c>
    </row>
    <row r="2" spans="1:10" ht="18.95" customHeight="1" x14ac:dyDescent="0.2">
      <c r="A2" s="381" t="s">
        <v>598</v>
      </c>
      <c r="B2" s="400"/>
      <c r="C2" s="400"/>
      <c r="D2" s="400"/>
      <c r="E2" s="400"/>
      <c r="F2" s="400"/>
      <c r="G2" s="56" t="s">
        <v>97</v>
      </c>
      <c r="H2" s="57" t="s">
        <v>617</v>
      </c>
    </row>
    <row r="3" spans="1:10" ht="18.95" customHeight="1" x14ac:dyDescent="0.2">
      <c r="A3" s="381" t="s">
        <v>1248</v>
      </c>
      <c r="B3" s="400"/>
      <c r="C3" s="400"/>
      <c r="D3" s="400"/>
      <c r="E3" s="400"/>
      <c r="F3" s="400"/>
      <c r="G3" s="56" t="s">
        <v>98</v>
      </c>
      <c r="H3" s="57">
        <v>4</v>
      </c>
    </row>
    <row r="4" spans="1:10" x14ac:dyDescent="0.2">
      <c r="A4" s="58" t="s">
        <v>99</v>
      </c>
      <c r="B4" s="59"/>
      <c r="C4" s="59"/>
      <c r="D4" s="59"/>
      <c r="E4" s="59"/>
      <c r="F4" s="59"/>
      <c r="G4" s="59"/>
      <c r="H4" s="59"/>
    </row>
    <row r="7" spans="1:10" ht="24.95" customHeight="1" x14ac:dyDescent="0.2">
      <c r="A7" s="104" t="s">
        <v>101</v>
      </c>
      <c r="B7" s="104" t="s">
        <v>597</v>
      </c>
      <c r="C7" s="103" t="s">
        <v>596</v>
      </c>
      <c r="D7" s="103" t="s">
        <v>595</v>
      </c>
      <c r="E7" s="103" t="s">
        <v>594</v>
      </c>
      <c r="F7" s="103" t="s">
        <v>593</v>
      </c>
      <c r="G7" s="103" t="s">
        <v>588</v>
      </c>
      <c r="H7" s="103" t="s">
        <v>592</v>
      </c>
      <c r="I7" s="103" t="s">
        <v>591</v>
      </c>
      <c r="J7" s="103" t="s">
        <v>590</v>
      </c>
    </row>
    <row r="8" spans="1:10" s="66" customFormat="1" x14ac:dyDescent="0.2">
      <c r="A8" s="64">
        <v>7000</v>
      </c>
      <c r="B8" s="66" t="s">
        <v>589</v>
      </c>
    </row>
    <row r="9" spans="1:10" x14ac:dyDescent="0.2">
      <c r="A9" s="129">
        <v>7110</v>
      </c>
      <c r="B9" s="129" t="s">
        <v>588</v>
      </c>
      <c r="C9" s="268">
        <v>0</v>
      </c>
      <c r="D9" s="268">
        <v>0</v>
      </c>
      <c r="E9" s="268">
        <v>0</v>
      </c>
      <c r="F9" s="268">
        <v>0</v>
      </c>
    </row>
    <row r="10" spans="1:10" x14ac:dyDescent="0.2">
      <c r="A10" s="129">
        <v>7120</v>
      </c>
      <c r="B10" s="129" t="s">
        <v>587</v>
      </c>
      <c r="C10" s="268">
        <v>0</v>
      </c>
      <c r="D10" s="268">
        <v>0</v>
      </c>
      <c r="E10" s="268">
        <v>0</v>
      </c>
      <c r="F10" s="268">
        <v>0</v>
      </c>
    </row>
    <row r="11" spans="1:10" x14ac:dyDescent="0.2">
      <c r="A11" s="129">
        <v>7130</v>
      </c>
      <c r="B11" s="129" t="s">
        <v>586</v>
      </c>
      <c r="C11" s="268">
        <v>0</v>
      </c>
      <c r="D11" s="268">
        <v>0</v>
      </c>
      <c r="E11" s="268">
        <v>0</v>
      </c>
      <c r="F11" s="268">
        <v>0</v>
      </c>
    </row>
    <row r="12" spans="1:10" x14ac:dyDescent="0.2">
      <c r="A12" s="129">
        <v>7140</v>
      </c>
      <c r="B12" s="129" t="s">
        <v>585</v>
      </c>
      <c r="C12" s="268">
        <v>0</v>
      </c>
      <c r="D12" s="268">
        <v>0</v>
      </c>
      <c r="E12" s="268">
        <v>0</v>
      </c>
      <c r="F12" s="268">
        <v>0</v>
      </c>
    </row>
    <row r="13" spans="1:10" x14ac:dyDescent="0.2">
      <c r="A13" s="129">
        <v>7150</v>
      </c>
      <c r="B13" s="129" t="s">
        <v>584</v>
      </c>
      <c r="C13" s="268">
        <v>0</v>
      </c>
      <c r="D13" s="268">
        <v>0</v>
      </c>
      <c r="E13" s="268">
        <v>0</v>
      </c>
      <c r="F13" s="268">
        <v>0</v>
      </c>
    </row>
    <row r="14" spans="1:10" x14ac:dyDescent="0.2">
      <c r="A14" s="129">
        <v>7160</v>
      </c>
      <c r="B14" s="129" t="s">
        <v>583</v>
      </c>
      <c r="C14" s="268">
        <v>0</v>
      </c>
      <c r="D14" s="268">
        <v>0</v>
      </c>
      <c r="E14" s="268">
        <v>0</v>
      </c>
      <c r="F14" s="268">
        <v>0</v>
      </c>
    </row>
    <row r="15" spans="1:10" x14ac:dyDescent="0.2">
      <c r="A15" s="129">
        <v>7210</v>
      </c>
      <c r="B15" s="129" t="s">
        <v>582</v>
      </c>
      <c r="C15" s="268">
        <v>0</v>
      </c>
      <c r="D15" s="268">
        <v>0</v>
      </c>
      <c r="E15" s="268">
        <v>0</v>
      </c>
      <c r="F15" s="268">
        <v>0</v>
      </c>
    </row>
    <row r="16" spans="1:10" x14ac:dyDescent="0.2">
      <c r="A16" s="129">
        <v>7220</v>
      </c>
      <c r="B16" s="129" t="s">
        <v>581</v>
      </c>
      <c r="C16" s="268">
        <v>0</v>
      </c>
      <c r="D16" s="268">
        <v>0</v>
      </c>
      <c r="E16" s="268">
        <v>0</v>
      </c>
      <c r="F16" s="268">
        <v>0</v>
      </c>
    </row>
    <row r="17" spans="1:6" x14ac:dyDescent="0.2">
      <c r="A17" s="129">
        <v>7230</v>
      </c>
      <c r="B17" s="129" t="s">
        <v>580</v>
      </c>
      <c r="C17" s="268">
        <v>0</v>
      </c>
      <c r="D17" s="268">
        <v>0</v>
      </c>
      <c r="E17" s="268">
        <v>0</v>
      </c>
      <c r="F17" s="268">
        <v>0</v>
      </c>
    </row>
    <row r="18" spans="1:6" x14ac:dyDescent="0.2">
      <c r="A18" s="129">
        <v>7240</v>
      </c>
      <c r="B18" s="129" t="s">
        <v>579</v>
      </c>
      <c r="C18" s="268">
        <v>0</v>
      </c>
      <c r="D18" s="268">
        <v>0</v>
      </c>
      <c r="E18" s="268">
        <v>0</v>
      </c>
      <c r="F18" s="268">
        <v>0</v>
      </c>
    </row>
    <row r="19" spans="1:6" x14ac:dyDescent="0.2">
      <c r="A19" s="129">
        <v>7250</v>
      </c>
      <c r="B19" s="129" t="s">
        <v>578</v>
      </c>
      <c r="C19" s="268">
        <v>0</v>
      </c>
      <c r="D19" s="268">
        <v>0</v>
      </c>
      <c r="E19" s="268">
        <v>0</v>
      </c>
      <c r="F19" s="268">
        <v>0</v>
      </c>
    </row>
    <row r="20" spans="1:6" x14ac:dyDescent="0.2">
      <c r="A20" s="129">
        <v>7260</v>
      </c>
      <c r="B20" s="129" t="s">
        <v>577</v>
      </c>
      <c r="C20" s="268">
        <v>0</v>
      </c>
      <c r="D20" s="268">
        <v>0</v>
      </c>
      <c r="E20" s="268">
        <v>0</v>
      </c>
      <c r="F20" s="268">
        <v>0</v>
      </c>
    </row>
    <row r="21" spans="1:6" x14ac:dyDescent="0.2">
      <c r="A21" s="129">
        <v>7310</v>
      </c>
      <c r="B21" s="129" t="s">
        <v>576</v>
      </c>
      <c r="C21" s="268">
        <v>0</v>
      </c>
      <c r="D21" s="268">
        <v>0</v>
      </c>
      <c r="E21" s="268">
        <v>0</v>
      </c>
      <c r="F21" s="268">
        <v>0</v>
      </c>
    </row>
    <row r="22" spans="1:6" x14ac:dyDescent="0.2">
      <c r="A22" s="129">
        <v>7320</v>
      </c>
      <c r="B22" s="129" t="s">
        <v>575</v>
      </c>
      <c r="C22" s="268">
        <v>0</v>
      </c>
      <c r="D22" s="268">
        <v>0</v>
      </c>
      <c r="E22" s="268">
        <v>0</v>
      </c>
      <c r="F22" s="268">
        <v>0</v>
      </c>
    </row>
    <row r="23" spans="1:6" x14ac:dyDescent="0.2">
      <c r="A23" s="129">
        <v>7330</v>
      </c>
      <c r="B23" s="129" t="s">
        <v>574</v>
      </c>
      <c r="C23" s="268">
        <v>0</v>
      </c>
      <c r="D23" s="268">
        <v>0</v>
      </c>
      <c r="E23" s="268">
        <v>0</v>
      </c>
      <c r="F23" s="268">
        <v>0</v>
      </c>
    </row>
    <row r="24" spans="1:6" x14ac:dyDescent="0.2">
      <c r="A24" s="129">
        <v>7340</v>
      </c>
      <c r="B24" s="129" t="s">
        <v>573</v>
      </c>
      <c r="C24" s="268">
        <v>0</v>
      </c>
      <c r="D24" s="268">
        <v>0</v>
      </c>
      <c r="E24" s="268">
        <v>0</v>
      </c>
      <c r="F24" s="268">
        <v>0</v>
      </c>
    </row>
    <row r="25" spans="1:6" x14ac:dyDescent="0.2">
      <c r="A25" s="129">
        <v>7350</v>
      </c>
      <c r="B25" s="129" t="s">
        <v>572</v>
      </c>
      <c r="C25" s="268">
        <v>0</v>
      </c>
      <c r="D25" s="268">
        <v>0</v>
      </c>
      <c r="E25" s="268">
        <v>0</v>
      </c>
      <c r="F25" s="268">
        <v>0</v>
      </c>
    </row>
    <row r="26" spans="1:6" x14ac:dyDescent="0.2">
      <c r="A26" s="129">
        <v>7360</v>
      </c>
      <c r="B26" s="129" t="s">
        <v>571</v>
      </c>
      <c r="C26" s="268">
        <v>0</v>
      </c>
      <c r="D26" s="268">
        <v>0</v>
      </c>
      <c r="E26" s="268">
        <v>0</v>
      </c>
      <c r="F26" s="268">
        <v>0</v>
      </c>
    </row>
    <row r="27" spans="1:6" x14ac:dyDescent="0.2">
      <c r="A27" s="129">
        <v>7410</v>
      </c>
      <c r="B27" s="129" t="s">
        <v>1241</v>
      </c>
      <c r="C27" s="268">
        <v>0</v>
      </c>
      <c r="D27" s="268">
        <v>0</v>
      </c>
      <c r="E27" s="268">
        <v>0</v>
      </c>
      <c r="F27" s="268">
        <v>0</v>
      </c>
    </row>
    <row r="28" spans="1:6" x14ac:dyDescent="0.2">
      <c r="A28" s="129">
        <v>7420</v>
      </c>
      <c r="B28" s="129" t="s">
        <v>569</v>
      </c>
      <c r="C28" s="268">
        <v>0</v>
      </c>
      <c r="D28" s="268">
        <v>0</v>
      </c>
      <c r="E28" s="268">
        <v>0</v>
      </c>
      <c r="F28" s="268">
        <v>0</v>
      </c>
    </row>
    <row r="29" spans="1:6" x14ac:dyDescent="0.2">
      <c r="A29" s="129">
        <v>7510</v>
      </c>
      <c r="B29" s="129" t="s">
        <v>568</v>
      </c>
      <c r="C29" s="268">
        <v>0</v>
      </c>
      <c r="D29" s="268">
        <v>0</v>
      </c>
      <c r="E29" s="268">
        <v>0</v>
      </c>
      <c r="F29" s="268">
        <v>0</v>
      </c>
    </row>
    <row r="30" spans="1:6" x14ac:dyDescent="0.2">
      <c r="A30" s="129">
        <v>7520</v>
      </c>
      <c r="B30" s="129" t="s">
        <v>567</v>
      </c>
      <c r="C30" s="268">
        <v>0</v>
      </c>
      <c r="D30" s="268">
        <v>0</v>
      </c>
      <c r="E30" s="268">
        <v>0</v>
      </c>
      <c r="F30" s="268">
        <v>0</v>
      </c>
    </row>
    <row r="31" spans="1:6" x14ac:dyDescent="0.2">
      <c r="A31" s="129">
        <v>7610</v>
      </c>
      <c r="B31" s="129" t="s">
        <v>566</v>
      </c>
      <c r="C31" s="268">
        <v>0</v>
      </c>
      <c r="D31" s="268">
        <v>0</v>
      </c>
      <c r="E31" s="268">
        <v>0</v>
      </c>
      <c r="F31" s="268">
        <v>0</v>
      </c>
    </row>
    <row r="32" spans="1:6" x14ac:dyDescent="0.2">
      <c r="A32" s="129">
        <v>7620</v>
      </c>
      <c r="B32" s="129" t="s">
        <v>565</v>
      </c>
      <c r="C32" s="268">
        <v>0</v>
      </c>
      <c r="D32" s="268">
        <v>0</v>
      </c>
      <c r="E32" s="268">
        <v>0</v>
      </c>
      <c r="F32" s="268">
        <v>0</v>
      </c>
    </row>
    <row r="33" spans="1:6" x14ac:dyDescent="0.2">
      <c r="A33" s="129">
        <v>7630</v>
      </c>
      <c r="B33" s="129" t="s">
        <v>564</v>
      </c>
      <c r="C33" s="268">
        <v>0</v>
      </c>
      <c r="D33" s="268">
        <v>0</v>
      </c>
      <c r="E33" s="268">
        <v>0</v>
      </c>
      <c r="F33" s="268">
        <v>0</v>
      </c>
    </row>
    <row r="34" spans="1:6" x14ac:dyDescent="0.2">
      <c r="A34" s="129">
        <v>7640</v>
      </c>
      <c r="B34" s="129" t="s">
        <v>563</v>
      </c>
      <c r="C34" s="268">
        <v>0</v>
      </c>
      <c r="D34" s="268">
        <v>0</v>
      </c>
      <c r="E34" s="268">
        <v>0</v>
      </c>
      <c r="F34" s="268">
        <v>0</v>
      </c>
    </row>
    <row r="35" spans="1:6" s="66" customFormat="1" x14ac:dyDescent="0.2">
      <c r="A35" s="64">
        <v>8000</v>
      </c>
      <c r="B35" s="66" t="s">
        <v>562</v>
      </c>
      <c r="C35" s="272"/>
      <c r="D35" s="272"/>
      <c r="E35" s="272"/>
      <c r="F35" s="272"/>
    </row>
    <row r="36" spans="1:6" x14ac:dyDescent="0.2">
      <c r="A36" s="129">
        <v>8110</v>
      </c>
      <c r="B36" s="129" t="s">
        <v>561</v>
      </c>
      <c r="C36" s="268">
        <v>0</v>
      </c>
      <c r="D36" s="268">
        <v>0</v>
      </c>
      <c r="E36" s="268">
        <v>0</v>
      </c>
      <c r="F36" s="268">
        <v>0</v>
      </c>
    </row>
    <row r="37" spans="1:6" x14ac:dyDescent="0.2">
      <c r="A37" s="129">
        <v>8120</v>
      </c>
      <c r="B37" s="129" t="s">
        <v>560</v>
      </c>
      <c r="C37" s="268">
        <v>0</v>
      </c>
      <c r="D37" s="268">
        <v>0</v>
      </c>
      <c r="E37" s="268">
        <v>0</v>
      </c>
      <c r="F37" s="268">
        <v>0</v>
      </c>
    </row>
    <row r="38" spans="1:6" x14ac:dyDescent="0.2">
      <c r="A38" s="129">
        <v>8130</v>
      </c>
      <c r="B38" s="129" t="s">
        <v>559</v>
      </c>
      <c r="C38" s="268">
        <v>0</v>
      </c>
      <c r="D38" s="268">
        <v>0</v>
      </c>
      <c r="E38" s="268">
        <v>0</v>
      </c>
      <c r="F38" s="268">
        <v>0</v>
      </c>
    </row>
    <row r="39" spans="1:6" x14ac:dyDescent="0.2">
      <c r="A39" s="129">
        <v>8140</v>
      </c>
      <c r="B39" s="129" t="s">
        <v>558</v>
      </c>
      <c r="C39" s="268">
        <v>0</v>
      </c>
      <c r="D39" s="268">
        <v>0</v>
      </c>
      <c r="E39" s="268">
        <v>0</v>
      </c>
      <c r="F39" s="268">
        <v>0</v>
      </c>
    </row>
    <row r="40" spans="1:6" x14ac:dyDescent="0.2">
      <c r="A40" s="129">
        <v>8150</v>
      </c>
      <c r="B40" s="129" t="s">
        <v>557</v>
      </c>
      <c r="C40" s="268">
        <v>0</v>
      </c>
      <c r="D40" s="268">
        <v>0</v>
      </c>
      <c r="E40" s="268">
        <v>0</v>
      </c>
      <c r="F40" s="268">
        <v>0</v>
      </c>
    </row>
    <row r="41" spans="1:6" x14ac:dyDescent="0.2">
      <c r="A41" s="129">
        <v>8210</v>
      </c>
      <c r="B41" s="129" t="s">
        <v>556</v>
      </c>
      <c r="C41" s="268">
        <v>0</v>
      </c>
      <c r="D41" s="268">
        <v>0</v>
      </c>
      <c r="E41" s="268">
        <v>0</v>
      </c>
      <c r="F41" s="268">
        <v>0</v>
      </c>
    </row>
    <row r="42" spans="1:6" x14ac:dyDescent="0.2">
      <c r="A42" s="129">
        <v>8220</v>
      </c>
      <c r="B42" s="129" t="s">
        <v>555</v>
      </c>
      <c r="C42" s="268">
        <v>0</v>
      </c>
      <c r="D42" s="268">
        <v>0</v>
      </c>
      <c r="E42" s="268">
        <v>0</v>
      </c>
      <c r="F42" s="268">
        <v>0</v>
      </c>
    </row>
    <row r="43" spans="1:6" x14ac:dyDescent="0.2">
      <c r="A43" s="129">
        <v>8230</v>
      </c>
      <c r="B43" s="129" t="s">
        <v>554</v>
      </c>
      <c r="C43" s="268">
        <v>0</v>
      </c>
      <c r="D43" s="268">
        <v>0</v>
      </c>
      <c r="E43" s="268">
        <v>0</v>
      </c>
      <c r="F43" s="268">
        <v>0</v>
      </c>
    </row>
    <row r="44" spans="1:6" x14ac:dyDescent="0.2">
      <c r="A44" s="129">
        <v>8240</v>
      </c>
      <c r="B44" s="129" t="s">
        <v>553</v>
      </c>
      <c r="C44" s="268">
        <v>0</v>
      </c>
      <c r="D44" s="268">
        <v>0</v>
      </c>
      <c r="E44" s="268">
        <v>0</v>
      </c>
      <c r="F44" s="268">
        <v>0</v>
      </c>
    </row>
    <row r="45" spans="1:6" x14ac:dyDescent="0.2">
      <c r="A45" s="129">
        <v>8250</v>
      </c>
      <c r="B45" s="129" t="s">
        <v>552</v>
      </c>
      <c r="C45" s="268">
        <v>0</v>
      </c>
      <c r="D45" s="268">
        <v>0</v>
      </c>
      <c r="E45" s="268">
        <v>0</v>
      </c>
      <c r="F45" s="268">
        <v>0</v>
      </c>
    </row>
    <row r="46" spans="1:6" x14ac:dyDescent="0.2">
      <c r="A46" s="129">
        <v>8260</v>
      </c>
      <c r="B46" s="129" t="s">
        <v>551</v>
      </c>
      <c r="C46" s="268">
        <v>0</v>
      </c>
      <c r="D46" s="268">
        <v>0</v>
      </c>
      <c r="E46" s="268">
        <v>0</v>
      </c>
      <c r="F46" s="268">
        <v>0</v>
      </c>
    </row>
    <row r="47" spans="1:6" x14ac:dyDescent="0.2">
      <c r="A47" s="129">
        <v>8270</v>
      </c>
      <c r="B47" s="129" t="s">
        <v>550</v>
      </c>
      <c r="C47" s="268">
        <v>0</v>
      </c>
      <c r="D47" s="268">
        <v>0</v>
      </c>
      <c r="E47" s="268">
        <v>0</v>
      </c>
      <c r="F47" s="268">
        <v>0</v>
      </c>
    </row>
    <row r="48" spans="1:6" x14ac:dyDescent="0.2">
      <c r="A48" s="102"/>
    </row>
    <row r="49" spans="1:2" x14ac:dyDescent="0.2">
      <c r="A49" s="102"/>
      <c r="B49" s="40" t="s">
        <v>237</v>
      </c>
    </row>
  </sheetData>
  <sheetProtection formatCells="0" formatColumns="0" formatRows="0" insertColumns="0" insertRows="0" insertHyperlinks="0" deleteColumns="0" deleteRows="0" sort="0" autoFilter="0" pivotTables="0"/>
  <mergeCells count="3">
    <mergeCell ref="A1:F1"/>
    <mergeCell ref="A2:F2"/>
    <mergeCell ref="A3:F3"/>
  </mergeCells>
  <pageMargins left="0.70866141732283472" right="0.70866141732283472" top="0.74803149606299213" bottom="0.74803149606299213" header="0.31496062992125984" footer="0.31496062992125984"/>
  <pageSetup paperSize="9" scale="64" fitToHeight="2"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pageSetUpPr fitToPage="1"/>
  </sheetPr>
  <dimension ref="A1:H144"/>
  <sheetViews>
    <sheetView showGridLines="0" view="pageBreakPreview" zoomScaleNormal="100" zoomScaleSheetLayoutView="100" workbookViewId="0">
      <selection sqref="A1:F1"/>
    </sheetView>
  </sheetViews>
  <sheetFormatPr baseColWidth="10" defaultColWidth="9.140625" defaultRowHeight="11.25" x14ac:dyDescent="0.2"/>
  <cols>
    <col min="1" max="1" width="10" style="40" customWidth="1"/>
    <col min="2" max="2" width="64.5703125" style="40" bestFit="1" customWidth="1"/>
    <col min="3" max="3" width="16.42578125" style="40" bestFit="1" customWidth="1"/>
    <col min="4" max="4" width="19.140625" style="40" customWidth="1"/>
    <col min="5" max="5" width="24.5703125" style="40" customWidth="1"/>
    <col min="6" max="6" width="22.7109375" style="40" customWidth="1"/>
    <col min="7" max="8" width="16.7109375" style="40" customWidth="1"/>
    <col min="9" max="16384" width="9.140625" style="40"/>
  </cols>
  <sheetData>
    <row r="1" spans="1:8" s="127" customFormat="1" ht="18.95" customHeight="1" x14ac:dyDescent="0.25">
      <c r="A1" s="379" t="s">
        <v>1251</v>
      </c>
      <c r="B1" s="380"/>
      <c r="C1" s="380"/>
      <c r="D1" s="380"/>
      <c r="E1" s="380"/>
      <c r="F1" s="380"/>
      <c r="G1" s="36" t="s">
        <v>95</v>
      </c>
      <c r="H1" s="37">
        <v>2022</v>
      </c>
    </row>
    <row r="2" spans="1:8" s="127" customFormat="1" ht="18.95" customHeight="1" x14ac:dyDescent="0.25">
      <c r="A2" s="379" t="s">
        <v>96</v>
      </c>
      <c r="B2" s="380"/>
      <c r="C2" s="380"/>
      <c r="D2" s="380"/>
      <c r="E2" s="380"/>
      <c r="F2" s="380"/>
      <c r="G2" s="36" t="s">
        <v>97</v>
      </c>
      <c r="H2" s="37" t="s">
        <v>599</v>
      </c>
    </row>
    <row r="3" spans="1:8" s="127" customFormat="1" ht="18.95" customHeight="1" x14ac:dyDescent="0.25">
      <c r="A3" s="379" t="s">
        <v>1250</v>
      </c>
      <c r="B3" s="380"/>
      <c r="C3" s="380"/>
      <c r="D3" s="380"/>
      <c r="E3" s="380"/>
      <c r="F3" s="380"/>
      <c r="G3" s="36" t="s">
        <v>98</v>
      </c>
      <c r="H3" s="37">
        <v>4</v>
      </c>
    </row>
    <row r="4" spans="1:8" x14ac:dyDescent="0.2">
      <c r="A4" s="38" t="s">
        <v>99</v>
      </c>
      <c r="B4" s="39"/>
      <c r="C4" s="39"/>
      <c r="D4" s="39"/>
      <c r="E4" s="39"/>
      <c r="F4" s="39"/>
      <c r="G4" s="39"/>
      <c r="H4" s="39"/>
    </row>
    <row r="6" spans="1:8" x14ac:dyDescent="0.2">
      <c r="A6" s="39" t="s">
        <v>100</v>
      </c>
      <c r="B6" s="39"/>
      <c r="C6" s="39"/>
      <c r="D6" s="39"/>
      <c r="E6" s="39"/>
      <c r="F6" s="39"/>
      <c r="G6" s="39"/>
      <c r="H6" s="39"/>
    </row>
    <row r="7" spans="1:8" x14ac:dyDescent="0.2">
      <c r="A7" s="41" t="s">
        <v>101</v>
      </c>
      <c r="B7" s="41" t="s">
        <v>102</v>
      </c>
      <c r="C7" s="41" t="s">
        <v>103</v>
      </c>
      <c r="D7" s="41" t="s">
        <v>104</v>
      </c>
      <c r="E7" s="41"/>
      <c r="F7" s="41"/>
      <c r="G7" s="41"/>
      <c r="H7" s="41"/>
    </row>
    <row r="8" spans="1:8" x14ac:dyDescent="0.2">
      <c r="A8" s="42">
        <v>1114</v>
      </c>
      <c r="B8" s="40" t="s">
        <v>105</v>
      </c>
      <c r="C8" s="268">
        <v>-252878.67</v>
      </c>
    </row>
    <row r="9" spans="1:8" x14ac:dyDescent="0.2">
      <c r="A9" s="42">
        <v>1115</v>
      </c>
      <c r="B9" s="40" t="s">
        <v>106</v>
      </c>
      <c r="C9" s="268">
        <v>0</v>
      </c>
    </row>
    <row r="10" spans="1:8" x14ac:dyDescent="0.2">
      <c r="A10" s="42">
        <v>1121</v>
      </c>
      <c r="B10" s="40" t="s">
        <v>107</v>
      </c>
      <c r="C10" s="268">
        <v>0</v>
      </c>
    </row>
    <row r="11" spans="1:8" x14ac:dyDescent="0.2">
      <c r="A11" s="42">
        <v>1211</v>
      </c>
      <c r="B11" s="40" t="s">
        <v>108</v>
      </c>
      <c r="C11" s="268">
        <v>0</v>
      </c>
    </row>
    <row r="13" spans="1:8" x14ac:dyDescent="0.2">
      <c r="A13" s="39" t="s">
        <v>109</v>
      </c>
      <c r="B13" s="39"/>
      <c r="C13" s="39"/>
      <c r="D13" s="39"/>
      <c r="E13" s="39"/>
      <c r="F13" s="39"/>
      <c r="G13" s="39"/>
      <c r="H13" s="39"/>
    </row>
    <row r="14" spans="1:8" x14ac:dyDescent="0.2">
      <c r="A14" s="41" t="s">
        <v>101</v>
      </c>
      <c r="B14" s="41" t="s">
        <v>102</v>
      </c>
      <c r="C14" s="41" t="s">
        <v>103</v>
      </c>
      <c r="D14" s="41">
        <v>2021</v>
      </c>
      <c r="E14" s="41">
        <f>D14-1</f>
        <v>2020</v>
      </c>
      <c r="F14" s="41">
        <f>E14-1</f>
        <v>2019</v>
      </c>
      <c r="G14" s="41">
        <f>F14-1</f>
        <v>2018</v>
      </c>
      <c r="H14" s="41" t="s">
        <v>110</v>
      </c>
    </row>
    <row r="15" spans="1:8" x14ac:dyDescent="0.2">
      <c r="A15" s="42">
        <v>1122</v>
      </c>
      <c r="B15" s="40" t="s">
        <v>111</v>
      </c>
      <c r="C15" s="268">
        <v>0</v>
      </c>
      <c r="D15" s="268">
        <v>0</v>
      </c>
      <c r="E15" s="268">
        <v>0</v>
      </c>
      <c r="F15" s="268">
        <v>0</v>
      </c>
      <c r="G15" s="268">
        <v>0</v>
      </c>
    </row>
    <row r="16" spans="1:8" x14ac:dyDescent="0.2">
      <c r="A16" s="42">
        <v>1124</v>
      </c>
      <c r="B16" s="40" t="s">
        <v>112</v>
      </c>
      <c r="C16" s="268">
        <v>0</v>
      </c>
      <c r="D16" s="268">
        <v>0</v>
      </c>
      <c r="E16" s="268">
        <v>0</v>
      </c>
      <c r="F16" s="268">
        <v>0</v>
      </c>
      <c r="G16" s="268">
        <v>0</v>
      </c>
    </row>
    <row r="18" spans="1:8" x14ac:dyDescent="0.2">
      <c r="A18" s="39" t="s">
        <v>113</v>
      </c>
      <c r="B18" s="39"/>
      <c r="C18" s="39"/>
      <c r="D18" s="39"/>
      <c r="E18" s="39"/>
      <c r="F18" s="39"/>
      <c r="G18" s="39"/>
      <c r="H18" s="39"/>
    </row>
    <row r="19" spans="1:8" x14ac:dyDescent="0.2">
      <c r="A19" s="41" t="s">
        <v>101</v>
      </c>
      <c r="B19" s="41" t="s">
        <v>102</v>
      </c>
      <c r="C19" s="41" t="s">
        <v>103</v>
      </c>
      <c r="D19" s="41" t="s">
        <v>114</v>
      </c>
      <c r="E19" s="41" t="s">
        <v>115</v>
      </c>
      <c r="F19" s="41" t="s">
        <v>116</v>
      </c>
      <c r="G19" s="41" t="s">
        <v>117</v>
      </c>
      <c r="H19" s="41" t="s">
        <v>118</v>
      </c>
    </row>
    <row r="20" spans="1:8" x14ac:dyDescent="0.2">
      <c r="A20" s="42">
        <v>1123</v>
      </c>
      <c r="B20" s="40" t="s">
        <v>119</v>
      </c>
      <c r="C20" s="114">
        <v>100</v>
      </c>
      <c r="D20" s="114">
        <v>0</v>
      </c>
      <c r="E20" s="114">
        <v>0</v>
      </c>
      <c r="F20" s="114">
        <v>0</v>
      </c>
      <c r="G20" s="114">
        <v>0</v>
      </c>
    </row>
    <row r="21" spans="1:8" x14ac:dyDescent="0.2">
      <c r="A21" s="42">
        <v>1125</v>
      </c>
      <c r="B21" s="40" t="s">
        <v>120</v>
      </c>
      <c r="C21" s="114">
        <v>0</v>
      </c>
      <c r="D21" s="114">
        <v>0</v>
      </c>
      <c r="E21" s="114">
        <v>0</v>
      </c>
      <c r="F21" s="114">
        <v>0</v>
      </c>
      <c r="G21" s="114">
        <v>0</v>
      </c>
    </row>
    <row r="22" spans="1:8" x14ac:dyDescent="0.2">
      <c r="A22" s="123">
        <v>1126</v>
      </c>
      <c r="B22" s="124" t="s">
        <v>121</v>
      </c>
      <c r="C22" s="114">
        <v>0</v>
      </c>
      <c r="D22" s="114">
        <v>0</v>
      </c>
      <c r="E22" s="114">
        <v>0</v>
      </c>
      <c r="F22" s="114">
        <v>0</v>
      </c>
      <c r="G22" s="114">
        <v>0</v>
      </c>
    </row>
    <row r="23" spans="1:8" x14ac:dyDescent="0.2">
      <c r="A23" s="123">
        <v>1129</v>
      </c>
      <c r="B23" s="124" t="s">
        <v>122</v>
      </c>
      <c r="C23" s="114">
        <v>0</v>
      </c>
      <c r="D23" s="114">
        <v>0</v>
      </c>
      <c r="E23" s="114">
        <v>0</v>
      </c>
      <c r="F23" s="114">
        <v>0</v>
      </c>
      <c r="G23" s="114">
        <v>0</v>
      </c>
    </row>
    <row r="24" spans="1:8" x14ac:dyDescent="0.2">
      <c r="A24" s="42">
        <v>1131</v>
      </c>
      <c r="B24" s="40" t="s">
        <v>123</v>
      </c>
      <c r="C24" s="114">
        <v>0</v>
      </c>
      <c r="D24" s="114">
        <v>0</v>
      </c>
      <c r="E24" s="114">
        <v>0</v>
      </c>
      <c r="F24" s="114">
        <v>0</v>
      </c>
      <c r="G24" s="114">
        <v>0</v>
      </c>
    </row>
    <row r="25" spans="1:8" x14ac:dyDescent="0.2">
      <c r="A25" s="42">
        <v>1132</v>
      </c>
      <c r="B25" s="40" t="s">
        <v>124</v>
      </c>
      <c r="C25" s="114">
        <v>0</v>
      </c>
      <c r="D25" s="114">
        <v>0</v>
      </c>
      <c r="E25" s="114">
        <v>0</v>
      </c>
      <c r="F25" s="114">
        <v>0</v>
      </c>
      <c r="G25" s="114">
        <v>0</v>
      </c>
    </row>
    <row r="26" spans="1:8" x14ac:dyDescent="0.2">
      <c r="A26" s="42">
        <v>1133</v>
      </c>
      <c r="B26" s="40" t="s">
        <v>125</v>
      </c>
      <c r="C26" s="114">
        <v>0</v>
      </c>
      <c r="D26" s="114">
        <v>0</v>
      </c>
      <c r="E26" s="114">
        <v>0</v>
      </c>
      <c r="F26" s="114">
        <v>0</v>
      </c>
      <c r="G26" s="114">
        <v>0</v>
      </c>
    </row>
    <row r="27" spans="1:8" x14ac:dyDescent="0.2">
      <c r="A27" s="42">
        <v>1134</v>
      </c>
      <c r="B27" s="40" t="s">
        <v>126</v>
      </c>
      <c r="C27" s="114">
        <v>0</v>
      </c>
      <c r="D27" s="114">
        <v>0</v>
      </c>
      <c r="E27" s="114">
        <v>0</v>
      </c>
      <c r="F27" s="114">
        <v>0</v>
      </c>
      <c r="G27" s="114">
        <v>0</v>
      </c>
    </row>
    <row r="28" spans="1:8" x14ac:dyDescent="0.2">
      <c r="A28" s="42">
        <v>1139</v>
      </c>
      <c r="B28" s="40" t="s">
        <v>127</v>
      </c>
      <c r="C28" s="114">
        <v>0</v>
      </c>
      <c r="D28" s="114">
        <v>0</v>
      </c>
      <c r="E28" s="114">
        <v>0</v>
      </c>
      <c r="F28" s="114">
        <v>0</v>
      </c>
      <c r="G28" s="114">
        <v>0</v>
      </c>
    </row>
    <row r="30" spans="1:8" x14ac:dyDescent="0.2">
      <c r="A30" s="39" t="s">
        <v>128</v>
      </c>
      <c r="B30" s="39"/>
      <c r="C30" s="39"/>
      <c r="D30" s="39"/>
      <c r="E30" s="39"/>
      <c r="F30" s="39"/>
      <c r="G30" s="39"/>
      <c r="H30" s="39"/>
    </row>
    <row r="31" spans="1:8" x14ac:dyDescent="0.2">
      <c r="A31" s="41" t="s">
        <v>101</v>
      </c>
      <c r="B31" s="41" t="s">
        <v>102</v>
      </c>
      <c r="C31" s="41" t="s">
        <v>103</v>
      </c>
      <c r="D31" s="41" t="s">
        <v>129</v>
      </c>
      <c r="E31" s="41" t="s">
        <v>130</v>
      </c>
      <c r="F31" s="41" t="s">
        <v>131</v>
      </c>
      <c r="G31" s="41" t="s">
        <v>132</v>
      </c>
      <c r="H31" s="41"/>
    </row>
    <row r="32" spans="1:8" x14ac:dyDescent="0.2">
      <c r="A32" s="42">
        <v>1140</v>
      </c>
      <c r="B32" s="40" t="s">
        <v>133</v>
      </c>
      <c r="C32" s="114">
        <v>0</v>
      </c>
    </row>
    <row r="33" spans="1:8" x14ac:dyDescent="0.2">
      <c r="A33" s="42">
        <v>1141</v>
      </c>
      <c r="B33" s="40" t="s">
        <v>134</v>
      </c>
      <c r="C33" s="114">
        <v>0</v>
      </c>
    </row>
    <row r="34" spans="1:8" x14ac:dyDescent="0.2">
      <c r="A34" s="42">
        <v>1142</v>
      </c>
      <c r="B34" s="40" t="s">
        <v>135</v>
      </c>
      <c r="C34" s="114">
        <v>0</v>
      </c>
    </row>
    <row r="35" spans="1:8" x14ac:dyDescent="0.2">
      <c r="A35" s="42">
        <v>1143</v>
      </c>
      <c r="B35" s="40" t="s">
        <v>136</v>
      </c>
      <c r="C35" s="114">
        <v>0</v>
      </c>
    </row>
    <row r="36" spans="1:8" x14ac:dyDescent="0.2">
      <c r="A36" s="42">
        <v>1144</v>
      </c>
      <c r="B36" s="40" t="s">
        <v>137</v>
      </c>
      <c r="C36" s="114">
        <v>0</v>
      </c>
    </row>
    <row r="37" spans="1:8" x14ac:dyDescent="0.2">
      <c r="A37" s="42">
        <v>1145</v>
      </c>
      <c r="B37" s="40" t="s">
        <v>138</v>
      </c>
      <c r="C37" s="114">
        <v>0</v>
      </c>
    </row>
    <row r="39" spans="1:8" x14ac:dyDescent="0.2">
      <c r="A39" s="39" t="s">
        <v>139</v>
      </c>
      <c r="B39" s="39"/>
      <c r="C39" s="39"/>
      <c r="D39" s="39"/>
      <c r="E39" s="39"/>
      <c r="F39" s="39"/>
      <c r="G39" s="39"/>
      <c r="H39" s="39"/>
    </row>
    <row r="40" spans="1:8" x14ac:dyDescent="0.2">
      <c r="A40" s="41" t="s">
        <v>101</v>
      </c>
      <c r="B40" s="41" t="s">
        <v>102</v>
      </c>
      <c r="C40" s="41" t="s">
        <v>103</v>
      </c>
      <c r="D40" s="41" t="s">
        <v>140</v>
      </c>
      <c r="E40" s="41" t="s">
        <v>141</v>
      </c>
      <c r="F40" s="41" t="s">
        <v>142</v>
      </c>
      <c r="G40" s="41"/>
      <c r="H40" s="41"/>
    </row>
    <row r="41" spans="1:8" x14ac:dyDescent="0.2">
      <c r="A41" s="42">
        <v>1150</v>
      </c>
      <c r="B41" s="40" t="s">
        <v>143</v>
      </c>
      <c r="C41" s="114">
        <v>0</v>
      </c>
    </row>
    <row r="42" spans="1:8" x14ac:dyDescent="0.2">
      <c r="A42" s="42">
        <v>1151</v>
      </c>
      <c r="B42" s="40" t="s">
        <v>144</v>
      </c>
      <c r="C42" s="114">
        <v>0</v>
      </c>
    </row>
    <row r="44" spans="1:8" x14ac:dyDescent="0.2">
      <c r="A44" s="39" t="s">
        <v>145</v>
      </c>
      <c r="B44" s="39"/>
      <c r="C44" s="39"/>
      <c r="D44" s="39"/>
      <c r="E44" s="39"/>
      <c r="F44" s="39"/>
      <c r="G44" s="39"/>
      <c r="H44" s="39"/>
    </row>
    <row r="45" spans="1:8" x14ac:dyDescent="0.2">
      <c r="A45" s="41" t="s">
        <v>101</v>
      </c>
      <c r="B45" s="41" t="s">
        <v>102</v>
      </c>
      <c r="C45" s="41" t="s">
        <v>103</v>
      </c>
      <c r="D45" s="41" t="s">
        <v>104</v>
      </c>
      <c r="E45" s="41" t="s">
        <v>118</v>
      </c>
      <c r="F45" s="41"/>
      <c r="G45" s="41"/>
      <c r="H45" s="41"/>
    </row>
    <row r="46" spans="1:8" x14ac:dyDescent="0.2">
      <c r="A46" s="42">
        <v>1213</v>
      </c>
      <c r="B46" s="40" t="s">
        <v>146</v>
      </c>
      <c r="C46" s="114">
        <v>0</v>
      </c>
    </row>
    <row r="48" spans="1:8" x14ac:dyDescent="0.2">
      <c r="A48" s="39" t="s">
        <v>147</v>
      </c>
      <c r="B48" s="39"/>
      <c r="C48" s="39"/>
      <c r="D48" s="39"/>
      <c r="E48" s="39"/>
      <c r="F48" s="39"/>
      <c r="G48" s="39"/>
      <c r="H48" s="39"/>
    </row>
    <row r="49" spans="1:8" x14ac:dyDescent="0.2">
      <c r="A49" s="41" t="s">
        <v>101</v>
      </c>
      <c r="B49" s="41" t="s">
        <v>102</v>
      </c>
      <c r="C49" s="41" t="s">
        <v>103</v>
      </c>
      <c r="D49" s="41"/>
      <c r="E49" s="41"/>
      <c r="F49" s="41"/>
      <c r="G49" s="41"/>
      <c r="H49" s="41"/>
    </row>
    <row r="50" spans="1:8" x14ac:dyDescent="0.2">
      <c r="A50" s="42">
        <v>1214</v>
      </c>
      <c r="B50" s="40" t="s">
        <v>148</v>
      </c>
      <c r="C50" s="114">
        <v>0</v>
      </c>
    </row>
    <row r="52" spans="1:8" x14ac:dyDescent="0.2">
      <c r="A52" s="39" t="s">
        <v>149</v>
      </c>
      <c r="B52" s="39"/>
      <c r="C52" s="39"/>
      <c r="D52" s="39"/>
      <c r="E52" s="39"/>
      <c r="F52" s="39"/>
      <c r="G52" s="39"/>
      <c r="H52" s="39"/>
    </row>
    <row r="53" spans="1:8" x14ac:dyDescent="0.2">
      <c r="A53" s="41" t="s">
        <v>101</v>
      </c>
      <c r="B53" s="41" t="s">
        <v>102</v>
      </c>
      <c r="C53" s="41" t="s">
        <v>103</v>
      </c>
      <c r="D53" s="41" t="s">
        <v>150</v>
      </c>
      <c r="E53" s="41" t="s">
        <v>151</v>
      </c>
      <c r="F53" s="41" t="s">
        <v>140</v>
      </c>
      <c r="G53" s="41" t="s">
        <v>152</v>
      </c>
      <c r="H53" s="41" t="s">
        <v>153</v>
      </c>
    </row>
    <row r="54" spans="1:8" x14ac:dyDescent="0.2">
      <c r="A54" s="42">
        <v>1230</v>
      </c>
      <c r="B54" s="40" t="s">
        <v>154</v>
      </c>
      <c r="C54" s="268">
        <v>0</v>
      </c>
      <c r="D54" s="268">
        <v>0</v>
      </c>
      <c r="E54" s="268">
        <v>0</v>
      </c>
    </row>
    <row r="55" spans="1:8" x14ac:dyDescent="0.2">
      <c r="A55" s="42">
        <v>1231</v>
      </c>
      <c r="B55" s="40" t="s">
        <v>155</v>
      </c>
      <c r="C55" s="268">
        <v>0</v>
      </c>
      <c r="D55" s="268">
        <v>0</v>
      </c>
      <c r="E55" s="268">
        <v>0</v>
      </c>
    </row>
    <row r="56" spans="1:8" x14ac:dyDescent="0.2">
      <c r="A56" s="42">
        <v>1232</v>
      </c>
      <c r="B56" s="40" t="s">
        <v>156</v>
      </c>
      <c r="C56" s="268">
        <v>0</v>
      </c>
      <c r="D56" s="268">
        <v>0</v>
      </c>
      <c r="E56" s="268">
        <v>0</v>
      </c>
    </row>
    <row r="57" spans="1:8" x14ac:dyDescent="0.2">
      <c r="A57" s="42">
        <v>1233</v>
      </c>
      <c r="B57" s="40" t="s">
        <v>157</v>
      </c>
      <c r="C57" s="268">
        <v>0</v>
      </c>
      <c r="D57" s="268">
        <v>0</v>
      </c>
      <c r="E57" s="268">
        <v>0</v>
      </c>
    </row>
    <row r="58" spans="1:8" x14ac:dyDescent="0.2">
      <c r="A58" s="42">
        <v>1234</v>
      </c>
      <c r="B58" s="40" t="s">
        <v>158</v>
      </c>
      <c r="C58" s="268">
        <v>0</v>
      </c>
      <c r="D58" s="268">
        <v>0</v>
      </c>
      <c r="E58" s="268">
        <v>0</v>
      </c>
    </row>
    <row r="59" spans="1:8" x14ac:dyDescent="0.2">
      <c r="A59" s="42">
        <v>1235</v>
      </c>
      <c r="B59" s="40" t="s">
        <v>159</v>
      </c>
      <c r="C59" s="268">
        <v>0</v>
      </c>
      <c r="D59" s="268">
        <v>0</v>
      </c>
      <c r="E59" s="268">
        <v>0</v>
      </c>
    </row>
    <row r="60" spans="1:8" x14ac:dyDescent="0.2">
      <c r="A60" s="42">
        <v>1236</v>
      </c>
      <c r="B60" s="40" t="s">
        <v>160</v>
      </c>
      <c r="C60" s="268">
        <v>0</v>
      </c>
      <c r="D60" s="268">
        <v>0</v>
      </c>
      <c r="E60" s="268">
        <v>0</v>
      </c>
    </row>
    <row r="61" spans="1:8" x14ac:dyDescent="0.2">
      <c r="A61" s="42">
        <v>1239</v>
      </c>
      <c r="B61" s="40" t="s">
        <v>161</v>
      </c>
      <c r="C61" s="268">
        <v>0</v>
      </c>
      <c r="D61" s="268">
        <v>0</v>
      </c>
      <c r="E61" s="268">
        <v>0</v>
      </c>
    </row>
    <row r="62" spans="1:8" x14ac:dyDescent="0.2">
      <c r="A62" s="42">
        <v>1240</v>
      </c>
      <c r="B62" s="40" t="s">
        <v>162</v>
      </c>
      <c r="C62" s="268">
        <v>3190989.97</v>
      </c>
      <c r="D62" s="268">
        <v>0</v>
      </c>
      <c r="E62" s="268">
        <v>2419411.75</v>
      </c>
    </row>
    <row r="63" spans="1:8" x14ac:dyDescent="0.2">
      <c r="A63" s="42">
        <v>1241</v>
      </c>
      <c r="B63" s="40" t="s">
        <v>163</v>
      </c>
      <c r="C63" s="268">
        <v>1334756.25</v>
      </c>
      <c r="D63" s="268">
        <v>0</v>
      </c>
      <c r="E63" s="268">
        <v>0</v>
      </c>
    </row>
    <row r="64" spans="1:8" x14ac:dyDescent="0.2">
      <c r="A64" s="42">
        <v>1242</v>
      </c>
      <c r="B64" s="40" t="s">
        <v>164</v>
      </c>
      <c r="C64" s="268">
        <v>0</v>
      </c>
      <c r="D64" s="268">
        <v>0</v>
      </c>
      <c r="E64" s="268">
        <v>0</v>
      </c>
    </row>
    <row r="65" spans="1:8" x14ac:dyDescent="0.2">
      <c r="A65" s="42">
        <v>1243</v>
      </c>
      <c r="B65" s="40" t="s">
        <v>165</v>
      </c>
      <c r="C65" s="268">
        <v>0</v>
      </c>
      <c r="D65" s="268">
        <v>0</v>
      </c>
      <c r="E65" s="268">
        <v>0</v>
      </c>
    </row>
    <row r="66" spans="1:8" x14ac:dyDescent="0.2">
      <c r="A66" s="42">
        <v>1244</v>
      </c>
      <c r="B66" s="40" t="s">
        <v>166</v>
      </c>
      <c r="C66" s="268">
        <v>1454653.98</v>
      </c>
      <c r="D66" s="268">
        <v>0</v>
      </c>
      <c r="E66" s="268">
        <v>0</v>
      </c>
    </row>
    <row r="67" spans="1:8" x14ac:dyDescent="0.2">
      <c r="A67" s="42">
        <v>1245</v>
      </c>
      <c r="B67" s="40" t="s">
        <v>167</v>
      </c>
      <c r="C67" s="268">
        <v>0</v>
      </c>
      <c r="D67" s="268">
        <v>0</v>
      </c>
      <c r="E67" s="268">
        <v>0</v>
      </c>
    </row>
    <row r="68" spans="1:8" x14ac:dyDescent="0.2">
      <c r="A68" s="42">
        <v>1246</v>
      </c>
      <c r="B68" s="40" t="s">
        <v>168</v>
      </c>
      <c r="C68" s="268">
        <v>401579.74</v>
      </c>
      <c r="D68" s="268">
        <v>0</v>
      </c>
      <c r="E68" s="268">
        <v>0</v>
      </c>
    </row>
    <row r="69" spans="1:8" x14ac:dyDescent="0.2">
      <c r="A69" s="42">
        <v>1247</v>
      </c>
      <c r="B69" s="40" t="s">
        <v>169</v>
      </c>
      <c r="C69" s="268">
        <v>0</v>
      </c>
      <c r="D69" s="268">
        <v>0</v>
      </c>
      <c r="E69" s="268">
        <v>0</v>
      </c>
    </row>
    <row r="70" spans="1:8" x14ac:dyDescent="0.2">
      <c r="A70" s="42">
        <v>1248</v>
      </c>
      <c r="B70" s="40" t="s">
        <v>170</v>
      </c>
      <c r="C70" s="268">
        <v>0</v>
      </c>
      <c r="D70" s="268">
        <v>0</v>
      </c>
      <c r="E70" s="268">
        <v>0</v>
      </c>
    </row>
    <row r="72" spans="1:8" x14ac:dyDescent="0.2">
      <c r="A72" s="39" t="s">
        <v>171</v>
      </c>
      <c r="B72" s="39"/>
      <c r="C72" s="39"/>
      <c r="D72" s="39"/>
      <c r="E72" s="39"/>
      <c r="F72" s="39"/>
      <c r="G72" s="39"/>
      <c r="H72" s="39"/>
    </row>
    <row r="73" spans="1:8" x14ac:dyDescent="0.2">
      <c r="A73" s="41" t="s">
        <v>101</v>
      </c>
      <c r="B73" s="41" t="s">
        <v>102</v>
      </c>
      <c r="C73" s="41" t="s">
        <v>103</v>
      </c>
      <c r="D73" s="41" t="s">
        <v>172</v>
      </c>
      <c r="E73" s="41" t="s">
        <v>173</v>
      </c>
      <c r="F73" s="41" t="s">
        <v>140</v>
      </c>
      <c r="G73" s="41" t="s">
        <v>152</v>
      </c>
      <c r="H73" s="41" t="s">
        <v>153</v>
      </c>
    </row>
    <row r="74" spans="1:8" x14ac:dyDescent="0.2">
      <c r="A74" s="42">
        <v>1250</v>
      </c>
      <c r="B74" s="40" t="s">
        <v>174</v>
      </c>
      <c r="C74" s="268">
        <v>33635.94</v>
      </c>
      <c r="D74" s="268">
        <v>0</v>
      </c>
      <c r="E74" s="268">
        <v>23792.57</v>
      </c>
    </row>
    <row r="75" spans="1:8" x14ac:dyDescent="0.2">
      <c r="A75" s="42">
        <v>1251</v>
      </c>
      <c r="B75" s="40" t="s">
        <v>175</v>
      </c>
      <c r="C75" s="268">
        <v>0</v>
      </c>
      <c r="D75" s="268">
        <v>0</v>
      </c>
      <c r="E75" s="268">
        <v>0</v>
      </c>
    </row>
    <row r="76" spans="1:8" x14ac:dyDescent="0.2">
      <c r="A76" s="42">
        <v>1252</v>
      </c>
      <c r="B76" s="40" t="s">
        <v>176</v>
      </c>
      <c r="C76" s="268">
        <v>0</v>
      </c>
      <c r="D76" s="268">
        <v>0</v>
      </c>
      <c r="E76" s="268">
        <v>0</v>
      </c>
    </row>
    <row r="77" spans="1:8" x14ac:dyDescent="0.2">
      <c r="A77" s="42">
        <v>1253</v>
      </c>
      <c r="B77" s="40" t="s">
        <v>177</v>
      </c>
      <c r="C77" s="268">
        <v>0</v>
      </c>
      <c r="D77" s="268">
        <v>0</v>
      </c>
      <c r="E77" s="268">
        <v>0</v>
      </c>
    </row>
    <row r="78" spans="1:8" x14ac:dyDescent="0.2">
      <c r="A78" s="42">
        <v>1254</v>
      </c>
      <c r="B78" s="40" t="s">
        <v>178</v>
      </c>
      <c r="C78" s="268">
        <v>0</v>
      </c>
      <c r="D78" s="268">
        <v>0</v>
      </c>
      <c r="E78" s="268">
        <v>0</v>
      </c>
    </row>
    <row r="79" spans="1:8" x14ac:dyDescent="0.2">
      <c r="A79" s="42">
        <v>1259</v>
      </c>
      <c r="B79" s="40" t="s">
        <v>179</v>
      </c>
      <c r="C79" s="268">
        <v>0</v>
      </c>
      <c r="D79" s="268">
        <v>0</v>
      </c>
      <c r="E79" s="268">
        <v>0</v>
      </c>
    </row>
    <row r="80" spans="1:8" x14ac:dyDescent="0.2">
      <c r="A80" s="42">
        <v>1270</v>
      </c>
      <c r="B80" s="40" t="s">
        <v>180</v>
      </c>
      <c r="C80" s="268">
        <v>0</v>
      </c>
      <c r="D80" s="268">
        <v>0</v>
      </c>
      <c r="E80" s="268">
        <v>0</v>
      </c>
    </row>
    <row r="81" spans="1:8" x14ac:dyDescent="0.2">
      <c r="A81" s="42">
        <v>1271</v>
      </c>
      <c r="B81" s="40" t="s">
        <v>181</v>
      </c>
      <c r="C81" s="268">
        <v>0</v>
      </c>
      <c r="D81" s="268">
        <v>0</v>
      </c>
      <c r="E81" s="268">
        <v>0</v>
      </c>
    </row>
    <row r="82" spans="1:8" x14ac:dyDescent="0.2">
      <c r="A82" s="42">
        <v>1272</v>
      </c>
      <c r="B82" s="40" t="s">
        <v>182</v>
      </c>
      <c r="C82" s="268">
        <v>0</v>
      </c>
      <c r="D82" s="268">
        <v>0</v>
      </c>
      <c r="E82" s="268">
        <v>0</v>
      </c>
    </row>
    <row r="83" spans="1:8" x14ac:dyDescent="0.2">
      <c r="A83" s="42">
        <v>1273</v>
      </c>
      <c r="B83" s="40" t="s">
        <v>183</v>
      </c>
      <c r="C83" s="268">
        <v>0</v>
      </c>
      <c r="D83" s="268">
        <v>0</v>
      </c>
      <c r="E83" s="268">
        <v>0</v>
      </c>
    </row>
    <row r="84" spans="1:8" x14ac:dyDescent="0.2">
      <c r="A84" s="42">
        <v>1274</v>
      </c>
      <c r="B84" s="40" t="s">
        <v>184</v>
      </c>
      <c r="C84" s="268">
        <v>0</v>
      </c>
      <c r="D84" s="268">
        <v>0</v>
      </c>
      <c r="E84" s="268">
        <v>0</v>
      </c>
    </row>
    <row r="85" spans="1:8" x14ac:dyDescent="0.2">
      <c r="A85" s="42">
        <v>1275</v>
      </c>
      <c r="B85" s="40" t="s">
        <v>185</v>
      </c>
      <c r="C85" s="268">
        <v>0</v>
      </c>
      <c r="D85" s="268">
        <v>0</v>
      </c>
      <c r="E85" s="268">
        <v>0</v>
      </c>
    </row>
    <row r="86" spans="1:8" x14ac:dyDescent="0.2">
      <c r="A86" s="42">
        <v>1279</v>
      </c>
      <c r="B86" s="40" t="s">
        <v>186</v>
      </c>
      <c r="C86" s="268">
        <v>0</v>
      </c>
      <c r="D86" s="268">
        <v>0</v>
      </c>
      <c r="E86" s="268">
        <v>0</v>
      </c>
    </row>
    <row r="88" spans="1:8" x14ac:dyDescent="0.2">
      <c r="A88" s="39" t="s">
        <v>187</v>
      </c>
      <c r="B88" s="39"/>
      <c r="C88" s="39"/>
      <c r="D88" s="39"/>
      <c r="E88" s="39"/>
      <c r="F88" s="39"/>
      <c r="G88" s="39"/>
      <c r="H88" s="39"/>
    </row>
    <row r="89" spans="1:8" x14ac:dyDescent="0.2">
      <c r="A89" s="41" t="s">
        <v>101</v>
      </c>
      <c r="B89" s="41" t="s">
        <v>102</v>
      </c>
      <c r="C89" s="41" t="s">
        <v>103</v>
      </c>
      <c r="D89" s="41" t="s">
        <v>188</v>
      </c>
      <c r="E89" s="41"/>
      <c r="F89" s="41"/>
      <c r="G89" s="41"/>
      <c r="H89" s="41"/>
    </row>
    <row r="90" spans="1:8" x14ac:dyDescent="0.2">
      <c r="A90" s="42">
        <v>1160</v>
      </c>
      <c r="B90" s="40" t="s">
        <v>189</v>
      </c>
      <c r="C90" s="268">
        <v>0</v>
      </c>
    </row>
    <row r="91" spans="1:8" x14ac:dyDescent="0.2">
      <c r="A91" s="42">
        <v>1161</v>
      </c>
      <c r="B91" s="40" t="s">
        <v>190</v>
      </c>
      <c r="C91" s="268">
        <v>0</v>
      </c>
    </row>
    <row r="92" spans="1:8" x14ac:dyDescent="0.2">
      <c r="A92" s="42">
        <v>1162</v>
      </c>
      <c r="B92" s="40" t="s">
        <v>191</v>
      </c>
      <c r="C92" s="268">
        <v>0</v>
      </c>
    </row>
    <row r="94" spans="1:8" x14ac:dyDescent="0.2">
      <c r="A94" s="39" t="s">
        <v>192</v>
      </c>
      <c r="B94" s="39"/>
      <c r="C94" s="39"/>
      <c r="D94" s="39"/>
      <c r="E94" s="39"/>
      <c r="F94" s="39"/>
      <c r="G94" s="39"/>
      <c r="H94" s="39"/>
    </row>
    <row r="95" spans="1:8" x14ac:dyDescent="0.2">
      <c r="A95" s="41" t="s">
        <v>101</v>
      </c>
      <c r="B95" s="41" t="s">
        <v>102</v>
      </c>
      <c r="C95" s="41" t="s">
        <v>103</v>
      </c>
      <c r="D95" s="41" t="s">
        <v>118</v>
      </c>
      <c r="E95" s="41"/>
      <c r="F95" s="41"/>
      <c r="G95" s="41"/>
      <c r="H95" s="41"/>
    </row>
    <row r="96" spans="1:8" x14ac:dyDescent="0.2">
      <c r="A96" s="42">
        <v>1290</v>
      </c>
      <c r="B96" s="40" t="s">
        <v>193</v>
      </c>
      <c r="C96" s="114">
        <v>0</v>
      </c>
    </row>
    <row r="97" spans="1:8" x14ac:dyDescent="0.2">
      <c r="A97" s="42">
        <v>1291</v>
      </c>
      <c r="B97" s="40" t="s">
        <v>194</v>
      </c>
      <c r="C97" s="114">
        <v>0</v>
      </c>
    </row>
    <row r="98" spans="1:8" x14ac:dyDescent="0.2">
      <c r="A98" s="42">
        <v>1292</v>
      </c>
      <c r="B98" s="40" t="s">
        <v>195</v>
      </c>
      <c r="C98" s="114">
        <v>0</v>
      </c>
    </row>
    <row r="99" spans="1:8" x14ac:dyDescent="0.2">
      <c r="A99" s="42">
        <v>1293</v>
      </c>
      <c r="B99" s="40" t="s">
        <v>196</v>
      </c>
      <c r="C99" s="114">
        <v>0</v>
      </c>
    </row>
    <row r="101" spans="1:8" x14ac:dyDescent="0.2">
      <c r="A101" s="39" t="s">
        <v>197</v>
      </c>
      <c r="B101" s="39"/>
      <c r="C101" s="39"/>
      <c r="D101" s="39"/>
      <c r="E101" s="39"/>
      <c r="F101" s="39"/>
      <c r="G101" s="39"/>
      <c r="H101" s="39"/>
    </row>
    <row r="102" spans="1:8" x14ac:dyDescent="0.2">
      <c r="A102" s="41" t="s">
        <v>101</v>
      </c>
      <c r="B102" s="41" t="s">
        <v>102</v>
      </c>
      <c r="C102" s="41" t="s">
        <v>103</v>
      </c>
      <c r="D102" s="41" t="s">
        <v>114</v>
      </c>
      <c r="E102" s="41" t="s">
        <v>115</v>
      </c>
      <c r="F102" s="41" t="s">
        <v>116</v>
      </c>
      <c r="G102" s="41" t="s">
        <v>198</v>
      </c>
      <c r="H102" s="41" t="s">
        <v>199</v>
      </c>
    </row>
    <row r="103" spans="1:8" x14ac:dyDescent="0.2">
      <c r="A103" s="42">
        <v>2110</v>
      </c>
      <c r="B103" s="40" t="s">
        <v>200</v>
      </c>
      <c r="C103" s="268">
        <v>317862.84999999998</v>
      </c>
      <c r="D103" s="268">
        <v>0</v>
      </c>
      <c r="E103" s="268">
        <v>0</v>
      </c>
      <c r="F103" s="268">
        <v>0</v>
      </c>
      <c r="G103" s="268">
        <v>0</v>
      </c>
    </row>
    <row r="104" spans="1:8" x14ac:dyDescent="0.2">
      <c r="A104" s="42">
        <v>2111</v>
      </c>
      <c r="B104" s="40" t="s">
        <v>201</v>
      </c>
      <c r="C104" s="268">
        <v>180044.09</v>
      </c>
      <c r="D104" s="268">
        <v>0</v>
      </c>
      <c r="E104" s="268">
        <v>0</v>
      </c>
      <c r="F104" s="268">
        <v>0</v>
      </c>
      <c r="G104" s="268">
        <v>0</v>
      </c>
    </row>
    <row r="105" spans="1:8" x14ac:dyDescent="0.2">
      <c r="A105" s="42">
        <v>2112</v>
      </c>
      <c r="B105" s="40" t="s">
        <v>202</v>
      </c>
      <c r="C105" s="268">
        <v>3242.45</v>
      </c>
      <c r="D105" s="268">
        <v>0</v>
      </c>
      <c r="E105" s="268">
        <v>0</v>
      </c>
      <c r="F105" s="268">
        <v>0</v>
      </c>
      <c r="G105" s="268">
        <v>0</v>
      </c>
    </row>
    <row r="106" spans="1:8" x14ac:dyDescent="0.2">
      <c r="A106" s="42">
        <v>2113</v>
      </c>
      <c r="B106" s="40" t="s">
        <v>203</v>
      </c>
      <c r="C106" s="268">
        <v>0</v>
      </c>
      <c r="D106" s="268">
        <v>0</v>
      </c>
      <c r="E106" s="268">
        <v>0</v>
      </c>
      <c r="F106" s="268">
        <v>0</v>
      </c>
      <c r="G106" s="268">
        <v>0</v>
      </c>
    </row>
    <row r="107" spans="1:8" x14ac:dyDescent="0.2">
      <c r="A107" s="42">
        <v>2114</v>
      </c>
      <c r="B107" s="40" t="s">
        <v>204</v>
      </c>
      <c r="C107" s="268">
        <v>0</v>
      </c>
      <c r="D107" s="268">
        <v>0</v>
      </c>
      <c r="E107" s="268">
        <v>0</v>
      </c>
      <c r="F107" s="268">
        <v>0</v>
      </c>
      <c r="G107" s="268">
        <v>0</v>
      </c>
    </row>
    <row r="108" spans="1:8" x14ac:dyDescent="0.2">
      <c r="A108" s="42">
        <v>2115</v>
      </c>
      <c r="B108" s="40" t="s">
        <v>205</v>
      </c>
      <c r="C108" s="268">
        <v>0</v>
      </c>
      <c r="D108" s="268">
        <v>0</v>
      </c>
      <c r="E108" s="268">
        <v>0</v>
      </c>
      <c r="F108" s="268">
        <v>0</v>
      </c>
      <c r="G108" s="268">
        <v>0</v>
      </c>
    </row>
    <row r="109" spans="1:8" x14ac:dyDescent="0.2">
      <c r="A109" s="42">
        <v>2116</v>
      </c>
      <c r="B109" s="40" t="s">
        <v>206</v>
      </c>
      <c r="C109" s="268">
        <v>0</v>
      </c>
      <c r="D109" s="268">
        <v>0</v>
      </c>
      <c r="E109" s="268">
        <v>0</v>
      </c>
      <c r="F109" s="268">
        <v>0</v>
      </c>
      <c r="G109" s="268">
        <v>0</v>
      </c>
    </row>
    <row r="110" spans="1:8" x14ac:dyDescent="0.2">
      <c r="A110" s="42">
        <v>2117</v>
      </c>
      <c r="B110" s="40" t="s">
        <v>207</v>
      </c>
      <c r="C110" s="268">
        <v>134576.31</v>
      </c>
      <c r="D110" s="268">
        <v>0</v>
      </c>
      <c r="E110" s="268">
        <v>0</v>
      </c>
      <c r="F110" s="268">
        <v>0</v>
      </c>
      <c r="G110" s="268">
        <v>0</v>
      </c>
    </row>
    <row r="111" spans="1:8" x14ac:dyDescent="0.2">
      <c r="A111" s="42">
        <v>2118</v>
      </c>
      <c r="B111" s="40" t="s">
        <v>208</v>
      </c>
      <c r="C111" s="268">
        <v>0</v>
      </c>
      <c r="D111" s="268">
        <v>0</v>
      </c>
      <c r="E111" s="268">
        <v>0</v>
      </c>
      <c r="F111" s="268">
        <v>0</v>
      </c>
      <c r="G111" s="268">
        <v>0</v>
      </c>
    </row>
    <row r="112" spans="1:8" x14ac:dyDescent="0.2">
      <c r="A112" s="42">
        <v>2119</v>
      </c>
      <c r="B112" s="40" t="s">
        <v>209</v>
      </c>
      <c r="C112" s="268">
        <v>0</v>
      </c>
      <c r="D112" s="268">
        <v>0</v>
      </c>
      <c r="E112" s="268">
        <v>0</v>
      </c>
      <c r="F112" s="268">
        <v>0</v>
      </c>
      <c r="G112" s="268">
        <v>0</v>
      </c>
    </row>
    <row r="113" spans="1:8" x14ac:dyDescent="0.2">
      <c r="A113" s="42">
        <v>2120</v>
      </c>
      <c r="B113" s="40" t="s">
        <v>210</v>
      </c>
      <c r="C113" s="268">
        <v>0.12</v>
      </c>
      <c r="D113" s="268">
        <v>0</v>
      </c>
      <c r="E113" s="268">
        <v>0</v>
      </c>
      <c r="F113" s="268">
        <v>0</v>
      </c>
      <c r="G113" s="268">
        <v>0</v>
      </c>
    </row>
    <row r="114" spans="1:8" x14ac:dyDescent="0.2">
      <c r="A114" s="42">
        <v>2121</v>
      </c>
      <c r="B114" s="40" t="s">
        <v>211</v>
      </c>
      <c r="C114" s="268">
        <v>0</v>
      </c>
      <c r="D114" s="268">
        <v>0</v>
      </c>
      <c r="E114" s="268">
        <v>0</v>
      </c>
      <c r="F114" s="268">
        <v>0</v>
      </c>
      <c r="G114" s="268">
        <v>0</v>
      </c>
    </row>
    <row r="115" spans="1:8" x14ac:dyDescent="0.2">
      <c r="A115" s="42">
        <v>2122</v>
      </c>
      <c r="B115" s="40" t="s">
        <v>212</v>
      </c>
      <c r="C115" s="268">
        <v>0</v>
      </c>
      <c r="D115" s="268">
        <v>0</v>
      </c>
      <c r="E115" s="268">
        <v>0</v>
      </c>
      <c r="F115" s="268">
        <v>0</v>
      </c>
      <c r="G115" s="268">
        <v>0</v>
      </c>
    </row>
    <row r="116" spans="1:8" x14ac:dyDescent="0.2">
      <c r="A116" s="42">
        <v>2129</v>
      </c>
      <c r="B116" s="40" t="s">
        <v>213</v>
      </c>
      <c r="C116" s="268">
        <v>0</v>
      </c>
      <c r="D116" s="268">
        <v>0</v>
      </c>
      <c r="E116" s="268">
        <v>0</v>
      </c>
      <c r="F116" s="268">
        <v>0</v>
      </c>
      <c r="G116" s="268">
        <v>0</v>
      </c>
    </row>
    <row r="118" spans="1:8" x14ac:dyDescent="0.2">
      <c r="A118" s="39" t="s">
        <v>214</v>
      </c>
      <c r="B118" s="39"/>
      <c r="C118" s="39"/>
      <c r="D118" s="39"/>
      <c r="E118" s="39"/>
      <c r="F118" s="39"/>
      <c r="G118" s="39"/>
      <c r="H118" s="39"/>
    </row>
    <row r="119" spans="1:8" x14ac:dyDescent="0.2">
      <c r="A119" s="41" t="s">
        <v>101</v>
      </c>
      <c r="B119" s="41" t="s">
        <v>102</v>
      </c>
      <c r="C119" s="41" t="s">
        <v>103</v>
      </c>
      <c r="D119" s="41" t="s">
        <v>215</v>
      </c>
      <c r="E119" s="41" t="s">
        <v>118</v>
      </c>
      <c r="F119" s="41"/>
      <c r="G119" s="41"/>
      <c r="H119" s="41"/>
    </row>
    <row r="120" spans="1:8" x14ac:dyDescent="0.2">
      <c r="A120" s="42">
        <v>2160</v>
      </c>
      <c r="B120" s="40" t="s">
        <v>216</v>
      </c>
      <c r="C120" s="114">
        <v>0</v>
      </c>
    </row>
    <row r="121" spans="1:8" x14ac:dyDescent="0.2">
      <c r="A121" s="42">
        <v>2161</v>
      </c>
      <c r="B121" s="40" t="s">
        <v>217</v>
      </c>
      <c r="C121" s="114">
        <v>0</v>
      </c>
    </row>
    <row r="122" spans="1:8" x14ac:dyDescent="0.2">
      <c r="A122" s="42">
        <v>2162</v>
      </c>
      <c r="B122" s="40" t="s">
        <v>218</v>
      </c>
      <c r="C122" s="114">
        <v>0</v>
      </c>
    </row>
    <row r="123" spans="1:8" x14ac:dyDescent="0.2">
      <c r="A123" s="42">
        <v>2163</v>
      </c>
      <c r="B123" s="40" t="s">
        <v>219</v>
      </c>
      <c r="C123" s="114">
        <v>0</v>
      </c>
    </row>
    <row r="124" spans="1:8" x14ac:dyDescent="0.2">
      <c r="A124" s="42">
        <v>2164</v>
      </c>
      <c r="B124" s="40" t="s">
        <v>220</v>
      </c>
      <c r="C124" s="114">
        <v>0</v>
      </c>
    </row>
    <row r="125" spans="1:8" x14ac:dyDescent="0.2">
      <c r="A125" s="42">
        <v>2165</v>
      </c>
      <c r="B125" s="40" t="s">
        <v>221</v>
      </c>
      <c r="C125" s="114">
        <v>0</v>
      </c>
    </row>
    <row r="126" spans="1:8" x14ac:dyDescent="0.2">
      <c r="A126" s="42">
        <v>2166</v>
      </c>
      <c r="B126" s="40" t="s">
        <v>222</v>
      </c>
      <c r="C126" s="114">
        <v>0</v>
      </c>
    </row>
    <row r="127" spans="1:8" x14ac:dyDescent="0.2">
      <c r="A127" s="42">
        <v>2250</v>
      </c>
      <c r="B127" s="40" t="s">
        <v>223</v>
      </c>
      <c r="C127" s="114">
        <v>0</v>
      </c>
    </row>
    <row r="128" spans="1:8" x14ac:dyDescent="0.2">
      <c r="A128" s="42">
        <v>2251</v>
      </c>
      <c r="B128" s="40" t="s">
        <v>224</v>
      </c>
      <c r="C128" s="114">
        <v>0</v>
      </c>
    </row>
    <row r="129" spans="1:8" x14ac:dyDescent="0.2">
      <c r="A129" s="42">
        <v>2252</v>
      </c>
      <c r="B129" s="40" t="s">
        <v>225</v>
      </c>
      <c r="C129" s="114">
        <v>0</v>
      </c>
    </row>
    <row r="130" spans="1:8" x14ac:dyDescent="0.2">
      <c r="A130" s="42">
        <v>2253</v>
      </c>
      <c r="B130" s="40" t="s">
        <v>226</v>
      </c>
      <c r="C130" s="114">
        <v>0</v>
      </c>
    </row>
    <row r="131" spans="1:8" x14ac:dyDescent="0.2">
      <c r="A131" s="42">
        <v>2254</v>
      </c>
      <c r="B131" s="40" t="s">
        <v>227</v>
      </c>
      <c r="C131" s="114">
        <v>0</v>
      </c>
    </row>
    <row r="132" spans="1:8" x14ac:dyDescent="0.2">
      <c r="A132" s="42">
        <v>2255</v>
      </c>
      <c r="B132" s="40" t="s">
        <v>228</v>
      </c>
      <c r="C132" s="114">
        <v>0</v>
      </c>
    </row>
    <row r="133" spans="1:8" x14ac:dyDescent="0.2">
      <c r="A133" s="42">
        <v>2256</v>
      </c>
      <c r="B133" s="40" t="s">
        <v>229</v>
      </c>
      <c r="C133" s="114">
        <v>0</v>
      </c>
    </row>
    <row r="135" spans="1:8" x14ac:dyDescent="0.2">
      <c r="A135" s="39" t="s">
        <v>230</v>
      </c>
      <c r="B135" s="39"/>
      <c r="C135" s="39"/>
      <c r="D135" s="39"/>
      <c r="E135" s="39"/>
      <c r="F135" s="39"/>
      <c r="G135" s="39"/>
      <c r="H135" s="39"/>
    </row>
    <row r="136" spans="1:8" x14ac:dyDescent="0.2">
      <c r="A136" s="46" t="s">
        <v>101</v>
      </c>
      <c r="B136" s="46" t="s">
        <v>102</v>
      </c>
      <c r="C136" s="46" t="s">
        <v>103</v>
      </c>
      <c r="D136" s="46" t="s">
        <v>215</v>
      </c>
      <c r="E136" s="46" t="s">
        <v>118</v>
      </c>
      <c r="F136" s="46"/>
      <c r="G136" s="46"/>
      <c r="H136" s="46"/>
    </row>
    <row r="137" spans="1:8" x14ac:dyDescent="0.2">
      <c r="A137" s="42">
        <v>2159</v>
      </c>
      <c r="B137" s="40" t="s">
        <v>231</v>
      </c>
      <c r="C137" s="114">
        <v>0</v>
      </c>
    </row>
    <row r="138" spans="1:8" x14ac:dyDescent="0.2">
      <c r="A138" s="42">
        <v>2199</v>
      </c>
      <c r="B138" s="40" t="s">
        <v>232</v>
      </c>
      <c r="C138" s="114">
        <v>0</v>
      </c>
    </row>
    <row r="139" spans="1:8" x14ac:dyDescent="0.2">
      <c r="A139" s="42">
        <v>2240</v>
      </c>
      <c r="B139" s="40" t="s">
        <v>233</v>
      </c>
      <c r="C139" s="114">
        <v>0</v>
      </c>
    </row>
    <row r="140" spans="1:8" x14ac:dyDescent="0.2">
      <c r="A140" s="42">
        <v>2241</v>
      </c>
      <c r="B140" s="40" t="s">
        <v>234</v>
      </c>
      <c r="C140" s="114">
        <v>0</v>
      </c>
    </row>
    <row r="141" spans="1:8" x14ac:dyDescent="0.2">
      <c r="A141" s="42">
        <v>2242</v>
      </c>
      <c r="B141" s="40" t="s">
        <v>235</v>
      </c>
      <c r="C141" s="114">
        <v>0</v>
      </c>
    </row>
    <row r="142" spans="1:8" x14ac:dyDescent="0.2">
      <c r="A142" s="42">
        <v>2249</v>
      </c>
      <c r="B142" s="40" t="s">
        <v>236</v>
      </c>
      <c r="C142" s="114">
        <v>0</v>
      </c>
    </row>
    <row r="144" spans="1:8" x14ac:dyDescent="0.2">
      <c r="B144" s="40" t="s">
        <v>237</v>
      </c>
    </row>
  </sheetData>
  <sheetProtection formatCells="0" formatColumns="0" formatRows="0" insertColumns="0" insertRows="0" insertHyperlinks="0" deleteColumns="0" deleteRows="0" sort="0" autoFilter="0" pivotTables="0"/>
  <mergeCells count="3">
    <mergeCell ref="A1:F1"/>
    <mergeCell ref="A2:F2"/>
    <mergeCell ref="A3:F3"/>
  </mergeCells>
  <pageMargins left="1" right="1" top="1" bottom="1" header="0.5" footer="0.5"/>
  <pageSetup scale="4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pageSetUpPr fitToPage="1"/>
  </sheetPr>
  <dimension ref="A1:E220"/>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40" customWidth="1"/>
    <col min="2" max="2" width="72.85546875" style="40" bestFit="1" customWidth="1"/>
    <col min="3" max="3" width="15.7109375" style="40" customWidth="1"/>
    <col min="4" max="5" width="19.7109375" style="40" customWidth="1"/>
    <col min="6" max="16384" width="9.140625" style="40"/>
  </cols>
  <sheetData>
    <row r="1" spans="1:5" s="128" customFormat="1" ht="18.95" customHeight="1" x14ac:dyDescent="0.25">
      <c r="A1" s="377" t="s">
        <v>1251</v>
      </c>
      <c r="B1" s="377"/>
      <c r="C1" s="377"/>
      <c r="D1" s="36" t="s">
        <v>95</v>
      </c>
      <c r="E1" s="37">
        <v>2022</v>
      </c>
    </row>
    <row r="2" spans="1:5" s="127" customFormat="1" ht="18.95" customHeight="1" x14ac:dyDescent="0.25">
      <c r="A2" s="377" t="s">
        <v>435</v>
      </c>
      <c r="B2" s="377"/>
      <c r="C2" s="377"/>
      <c r="D2" s="36" t="s">
        <v>97</v>
      </c>
      <c r="E2" s="37" t="s">
        <v>599</v>
      </c>
    </row>
    <row r="3" spans="1:5" s="127" customFormat="1" ht="18.95" customHeight="1" x14ac:dyDescent="0.25">
      <c r="A3" s="377" t="s">
        <v>1250</v>
      </c>
      <c r="B3" s="377"/>
      <c r="C3" s="377"/>
      <c r="D3" s="36" t="s">
        <v>98</v>
      </c>
      <c r="E3" s="37">
        <v>4</v>
      </c>
    </row>
    <row r="4" spans="1:5" x14ac:dyDescent="0.2">
      <c r="A4" s="38" t="s">
        <v>99</v>
      </c>
      <c r="B4" s="39"/>
      <c r="C4" s="39"/>
      <c r="D4" s="39"/>
      <c r="E4" s="39"/>
    </row>
    <row r="6" spans="1:5" x14ac:dyDescent="0.2">
      <c r="A6" s="52" t="s">
        <v>434</v>
      </c>
      <c r="B6" s="52"/>
      <c r="C6" s="52"/>
      <c r="D6" s="52"/>
      <c r="E6" s="52"/>
    </row>
    <row r="7" spans="1:5" x14ac:dyDescent="0.2">
      <c r="A7" s="51" t="s">
        <v>101</v>
      </c>
      <c r="B7" s="51" t="s">
        <v>102</v>
      </c>
      <c r="C7" s="51" t="s">
        <v>103</v>
      </c>
      <c r="D7" s="51" t="s">
        <v>386</v>
      </c>
      <c r="E7" s="51"/>
    </row>
    <row r="8" spans="1:5" x14ac:dyDescent="0.2">
      <c r="A8" s="54">
        <v>4100</v>
      </c>
      <c r="B8" s="47" t="s">
        <v>433</v>
      </c>
      <c r="C8" s="148">
        <v>0</v>
      </c>
      <c r="D8" s="47" t="s">
        <v>623</v>
      </c>
      <c r="E8" s="53"/>
    </row>
    <row r="9" spans="1:5" x14ac:dyDescent="0.2">
      <c r="A9" s="54">
        <v>4110</v>
      </c>
      <c r="B9" s="47" t="s">
        <v>432</v>
      </c>
      <c r="C9" s="148">
        <v>0</v>
      </c>
      <c r="D9" s="47"/>
      <c r="E9" s="53"/>
    </row>
    <row r="10" spans="1:5" x14ac:dyDescent="0.2">
      <c r="A10" s="54">
        <v>4111</v>
      </c>
      <c r="B10" s="47" t="s">
        <v>431</v>
      </c>
      <c r="C10" s="148">
        <v>0</v>
      </c>
      <c r="D10" s="47"/>
      <c r="E10" s="53"/>
    </row>
    <row r="11" spans="1:5" x14ac:dyDescent="0.2">
      <c r="A11" s="54">
        <v>4112</v>
      </c>
      <c r="B11" s="47" t="s">
        <v>430</v>
      </c>
      <c r="C11" s="148">
        <v>0</v>
      </c>
      <c r="D11" s="47"/>
      <c r="E11" s="53"/>
    </row>
    <row r="12" spans="1:5" x14ac:dyDescent="0.2">
      <c r="A12" s="54">
        <v>4113</v>
      </c>
      <c r="B12" s="47" t="s">
        <v>429</v>
      </c>
      <c r="C12" s="148">
        <v>0</v>
      </c>
      <c r="D12" s="47"/>
      <c r="E12" s="53"/>
    </row>
    <row r="13" spans="1:5" x14ac:dyDescent="0.2">
      <c r="A13" s="54">
        <v>4114</v>
      </c>
      <c r="B13" s="47" t="s">
        <v>428</v>
      </c>
      <c r="C13" s="148">
        <v>0</v>
      </c>
      <c r="D13" s="47"/>
      <c r="E13" s="53"/>
    </row>
    <row r="14" spans="1:5" x14ac:dyDescent="0.2">
      <c r="A14" s="54">
        <v>4115</v>
      </c>
      <c r="B14" s="47" t="s">
        <v>427</v>
      </c>
      <c r="C14" s="148">
        <v>0</v>
      </c>
      <c r="D14" s="47"/>
      <c r="E14" s="53"/>
    </row>
    <row r="15" spans="1:5" x14ac:dyDescent="0.2">
      <c r="A15" s="54">
        <v>4116</v>
      </c>
      <c r="B15" s="47" t="s">
        <v>426</v>
      </c>
      <c r="C15" s="148">
        <v>0</v>
      </c>
      <c r="D15" s="47"/>
      <c r="E15" s="53"/>
    </row>
    <row r="16" spans="1:5" x14ac:dyDescent="0.2">
      <c r="A16" s="54">
        <v>4117</v>
      </c>
      <c r="B16" s="47" t="s">
        <v>425</v>
      </c>
      <c r="C16" s="148">
        <v>0</v>
      </c>
      <c r="D16" s="47"/>
      <c r="E16" s="53"/>
    </row>
    <row r="17" spans="1:5" ht="22.5" x14ac:dyDescent="0.2">
      <c r="A17" s="54">
        <v>4118</v>
      </c>
      <c r="B17" s="55" t="s">
        <v>424</v>
      </c>
      <c r="C17" s="148">
        <v>0</v>
      </c>
      <c r="D17" s="47"/>
      <c r="E17" s="53"/>
    </row>
    <row r="18" spans="1:5" x14ac:dyDescent="0.2">
      <c r="A18" s="54">
        <v>4119</v>
      </c>
      <c r="B18" s="47" t="s">
        <v>423</v>
      </c>
      <c r="C18" s="148">
        <v>0</v>
      </c>
      <c r="D18" s="47"/>
      <c r="E18" s="53"/>
    </row>
    <row r="19" spans="1:5" x14ac:dyDescent="0.2">
      <c r="A19" s="54">
        <v>4120</v>
      </c>
      <c r="B19" s="47" t="s">
        <v>422</v>
      </c>
      <c r="C19" s="148">
        <v>0</v>
      </c>
      <c r="D19" s="47"/>
      <c r="E19" s="53"/>
    </row>
    <row r="20" spans="1:5" x14ac:dyDescent="0.2">
      <c r="A20" s="54">
        <v>4121</v>
      </c>
      <c r="B20" s="47" t="s">
        <v>421</v>
      </c>
      <c r="C20" s="148">
        <v>0</v>
      </c>
      <c r="D20" s="47"/>
      <c r="E20" s="53"/>
    </row>
    <row r="21" spans="1:5" x14ac:dyDescent="0.2">
      <c r="A21" s="54">
        <v>4122</v>
      </c>
      <c r="B21" s="47" t="s">
        <v>420</v>
      </c>
      <c r="C21" s="148">
        <v>0</v>
      </c>
      <c r="D21" s="47"/>
      <c r="E21" s="53"/>
    </row>
    <row r="22" spans="1:5" x14ac:dyDescent="0.2">
      <c r="A22" s="54">
        <v>4123</v>
      </c>
      <c r="B22" s="47" t="s">
        <v>419</v>
      </c>
      <c r="C22" s="148">
        <v>0</v>
      </c>
      <c r="D22" s="47"/>
      <c r="E22" s="53"/>
    </row>
    <row r="23" spans="1:5" x14ac:dyDescent="0.2">
      <c r="A23" s="54">
        <v>4124</v>
      </c>
      <c r="B23" s="47" t="s">
        <v>418</v>
      </c>
      <c r="C23" s="148">
        <v>0</v>
      </c>
      <c r="D23" s="47"/>
      <c r="E23" s="53"/>
    </row>
    <row r="24" spans="1:5" x14ac:dyDescent="0.2">
      <c r="A24" s="54">
        <v>4129</v>
      </c>
      <c r="B24" s="47" t="s">
        <v>417</v>
      </c>
      <c r="C24" s="148">
        <v>0</v>
      </c>
      <c r="D24" s="47"/>
      <c r="E24" s="53"/>
    </row>
    <row r="25" spans="1:5" x14ac:dyDescent="0.2">
      <c r="A25" s="54">
        <v>4130</v>
      </c>
      <c r="B25" s="47" t="s">
        <v>416</v>
      </c>
      <c r="C25" s="148">
        <v>0</v>
      </c>
      <c r="D25" s="47"/>
      <c r="E25" s="53"/>
    </row>
    <row r="26" spans="1:5" x14ac:dyDescent="0.2">
      <c r="A26" s="54">
        <v>4131</v>
      </c>
      <c r="B26" s="47" t="s">
        <v>415</v>
      </c>
      <c r="C26" s="148">
        <v>0</v>
      </c>
      <c r="D26" s="47"/>
      <c r="E26" s="53"/>
    </row>
    <row r="27" spans="1:5" ht="22.5" x14ac:dyDescent="0.2">
      <c r="A27" s="54">
        <v>4132</v>
      </c>
      <c r="B27" s="55" t="s">
        <v>414</v>
      </c>
      <c r="C27" s="148">
        <v>0</v>
      </c>
      <c r="D27" s="47"/>
      <c r="E27" s="53"/>
    </row>
    <row r="28" spans="1:5" x14ac:dyDescent="0.2">
      <c r="A28" s="54">
        <v>4140</v>
      </c>
      <c r="B28" s="47" t="s">
        <v>413</v>
      </c>
      <c r="C28" s="148">
        <v>0</v>
      </c>
      <c r="D28" s="47"/>
      <c r="E28" s="53"/>
    </row>
    <row r="29" spans="1:5" x14ac:dyDescent="0.2">
      <c r="A29" s="54">
        <v>4141</v>
      </c>
      <c r="B29" s="47" t="s">
        <v>412</v>
      </c>
      <c r="C29" s="148">
        <v>0</v>
      </c>
      <c r="D29" s="47"/>
      <c r="E29" s="53"/>
    </row>
    <row r="30" spans="1:5" x14ac:dyDescent="0.2">
      <c r="A30" s="54">
        <v>4143</v>
      </c>
      <c r="B30" s="47" t="s">
        <v>411</v>
      </c>
      <c r="C30" s="148">
        <v>0</v>
      </c>
      <c r="D30" s="47"/>
      <c r="E30" s="53"/>
    </row>
    <row r="31" spans="1:5" x14ac:dyDescent="0.2">
      <c r="A31" s="54">
        <v>4144</v>
      </c>
      <c r="B31" s="47" t="s">
        <v>410</v>
      </c>
      <c r="C31" s="148">
        <v>0</v>
      </c>
      <c r="D31" s="47"/>
      <c r="E31" s="53"/>
    </row>
    <row r="32" spans="1:5" ht="22.5" x14ac:dyDescent="0.2">
      <c r="A32" s="54">
        <v>4145</v>
      </c>
      <c r="B32" s="55" t="s">
        <v>409</v>
      </c>
      <c r="C32" s="148">
        <v>0</v>
      </c>
      <c r="D32" s="47"/>
      <c r="E32" s="53"/>
    </row>
    <row r="33" spans="1:5" x14ac:dyDescent="0.2">
      <c r="A33" s="54">
        <v>4149</v>
      </c>
      <c r="B33" s="47" t="s">
        <v>408</v>
      </c>
      <c r="C33" s="148">
        <v>0</v>
      </c>
      <c r="D33" s="47"/>
      <c r="E33" s="53"/>
    </row>
    <row r="34" spans="1:5" x14ac:dyDescent="0.2">
      <c r="A34" s="54">
        <v>4150</v>
      </c>
      <c r="B34" s="47" t="s">
        <v>407</v>
      </c>
      <c r="C34" s="148">
        <v>0</v>
      </c>
      <c r="D34" s="47"/>
      <c r="E34" s="53"/>
    </row>
    <row r="35" spans="1:5" x14ac:dyDescent="0.2">
      <c r="A35" s="54">
        <v>4151</v>
      </c>
      <c r="B35" s="47" t="s">
        <v>407</v>
      </c>
      <c r="C35" s="148">
        <v>0</v>
      </c>
      <c r="D35" s="47"/>
      <c r="E35" s="53"/>
    </row>
    <row r="36" spans="1:5" ht="22.5" x14ac:dyDescent="0.2">
      <c r="A36" s="54">
        <v>4154</v>
      </c>
      <c r="B36" s="55" t="s">
        <v>406</v>
      </c>
      <c r="C36" s="148">
        <v>0</v>
      </c>
      <c r="D36" s="47"/>
      <c r="E36" s="53"/>
    </row>
    <row r="37" spans="1:5" x14ac:dyDescent="0.2">
      <c r="A37" s="54">
        <v>4160</v>
      </c>
      <c r="B37" s="47" t="s">
        <v>405</v>
      </c>
      <c r="C37" s="148">
        <v>0</v>
      </c>
      <c r="D37" s="47"/>
      <c r="E37" s="53"/>
    </row>
    <row r="38" spans="1:5" x14ac:dyDescent="0.2">
      <c r="A38" s="54">
        <v>4161</v>
      </c>
      <c r="B38" s="47" t="s">
        <v>404</v>
      </c>
      <c r="C38" s="148">
        <v>0</v>
      </c>
      <c r="D38" s="47"/>
      <c r="E38" s="53"/>
    </row>
    <row r="39" spans="1:5" x14ac:dyDescent="0.2">
      <c r="A39" s="54">
        <v>4162</v>
      </c>
      <c r="B39" s="47" t="s">
        <v>403</v>
      </c>
      <c r="C39" s="148">
        <v>0</v>
      </c>
      <c r="D39" s="47"/>
      <c r="E39" s="53"/>
    </row>
    <row r="40" spans="1:5" x14ac:dyDescent="0.2">
      <c r="A40" s="54">
        <v>4163</v>
      </c>
      <c r="B40" s="47" t="s">
        <v>402</v>
      </c>
      <c r="C40" s="148">
        <v>0</v>
      </c>
      <c r="D40" s="47"/>
      <c r="E40" s="53"/>
    </row>
    <row r="41" spans="1:5" x14ac:dyDescent="0.2">
      <c r="A41" s="54">
        <v>4164</v>
      </c>
      <c r="B41" s="47" t="s">
        <v>401</v>
      </c>
      <c r="C41" s="148">
        <v>0</v>
      </c>
      <c r="D41" s="47"/>
      <c r="E41" s="53"/>
    </row>
    <row r="42" spans="1:5" x14ac:dyDescent="0.2">
      <c r="A42" s="54">
        <v>4165</v>
      </c>
      <c r="B42" s="47" t="s">
        <v>400</v>
      </c>
      <c r="C42" s="148">
        <v>0</v>
      </c>
      <c r="D42" s="47"/>
      <c r="E42" s="53"/>
    </row>
    <row r="43" spans="1:5" ht="22.5" x14ac:dyDescent="0.2">
      <c r="A43" s="54">
        <v>4166</v>
      </c>
      <c r="B43" s="55" t="s">
        <v>399</v>
      </c>
      <c r="C43" s="148">
        <v>0</v>
      </c>
      <c r="D43" s="47"/>
      <c r="E43" s="53"/>
    </row>
    <row r="44" spans="1:5" x14ac:dyDescent="0.2">
      <c r="A44" s="54">
        <v>4168</v>
      </c>
      <c r="B44" s="47" t="s">
        <v>398</v>
      </c>
      <c r="C44" s="148">
        <v>0</v>
      </c>
      <c r="D44" s="47"/>
      <c r="E44" s="53"/>
    </row>
    <row r="45" spans="1:5" x14ac:dyDescent="0.2">
      <c r="A45" s="54">
        <v>4169</v>
      </c>
      <c r="B45" s="47" t="s">
        <v>397</v>
      </c>
      <c r="C45" s="148">
        <v>0</v>
      </c>
      <c r="D45" s="47"/>
      <c r="E45" s="53"/>
    </row>
    <row r="46" spans="1:5" x14ac:dyDescent="0.2">
      <c r="A46" s="54">
        <v>4170</v>
      </c>
      <c r="B46" s="47" t="s">
        <v>396</v>
      </c>
      <c r="C46" s="148">
        <v>0</v>
      </c>
      <c r="D46" s="47"/>
      <c r="E46" s="53"/>
    </row>
    <row r="47" spans="1:5" x14ac:dyDescent="0.2">
      <c r="A47" s="54">
        <v>4171</v>
      </c>
      <c r="B47" s="47" t="s">
        <v>395</v>
      </c>
      <c r="C47" s="148">
        <v>0</v>
      </c>
      <c r="D47" s="47"/>
      <c r="E47" s="53"/>
    </row>
    <row r="48" spans="1:5" x14ac:dyDescent="0.2">
      <c r="A48" s="54">
        <v>4172</v>
      </c>
      <c r="B48" s="47" t="s">
        <v>394</v>
      </c>
      <c r="C48" s="148">
        <v>0</v>
      </c>
      <c r="D48" s="47"/>
      <c r="E48" s="53"/>
    </row>
    <row r="49" spans="1:5" ht="22.5" x14ac:dyDescent="0.2">
      <c r="A49" s="54">
        <v>4173</v>
      </c>
      <c r="B49" s="55" t="s">
        <v>393</v>
      </c>
      <c r="C49" s="148">
        <v>0</v>
      </c>
      <c r="D49" s="47"/>
      <c r="E49" s="53"/>
    </row>
    <row r="50" spans="1:5" ht="22.5" x14ac:dyDescent="0.2">
      <c r="A50" s="54">
        <v>4174</v>
      </c>
      <c r="B50" s="55" t="s">
        <v>392</v>
      </c>
      <c r="C50" s="148">
        <v>0</v>
      </c>
      <c r="D50" s="47"/>
      <c r="E50" s="53"/>
    </row>
    <row r="51" spans="1:5" ht="22.5" x14ac:dyDescent="0.2">
      <c r="A51" s="54">
        <v>4175</v>
      </c>
      <c r="B51" s="55" t="s">
        <v>391</v>
      </c>
      <c r="C51" s="148">
        <v>0</v>
      </c>
      <c r="D51" s="47"/>
      <c r="E51" s="53"/>
    </row>
    <row r="52" spans="1:5" ht="22.5" x14ac:dyDescent="0.2">
      <c r="A52" s="54">
        <v>4176</v>
      </c>
      <c r="B52" s="55" t="s">
        <v>390</v>
      </c>
      <c r="C52" s="148">
        <v>0</v>
      </c>
      <c r="D52" s="47"/>
      <c r="E52" s="53"/>
    </row>
    <row r="53" spans="1:5" ht="22.5" x14ac:dyDescent="0.2">
      <c r="A53" s="54">
        <v>4177</v>
      </c>
      <c r="B53" s="55" t="s">
        <v>389</v>
      </c>
      <c r="C53" s="148">
        <v>0</v>
      </c>
      <c r="D53" s="47"/>
      <c r="E53" s="53"/>
    </row>
    <row r="54" spans="1:5" ht="22.5" x14ac:dyDescent="0.2">
      <c r="A54" s="54">
        <v>4178</v>
      </c>
      <c r="B54" s="55" t="s">
        <v>388</v>
      </c>
      <c r="C54" s="148">
        <v>0</v>
      </c>
      <c r="D54" s="47"/>
      <c r="E54" s="53"/>
    </row>
    <row r="55" spans="1:5" x14ac:dyDescent="0.2">
      <c r="A55" s="54"/>
      <c r="B55" s="55"/>
      <c r="C55" s="49"/>
      <c r="D55" s="47"/>
      <c r="E55" s="53"/>
    </row>
    <row r="56" spans="1:5" x14ac:dyDescent="0.2">
      <c r="A56" s="52" t="s">
        <v>387</v>
      </c>
      <c r="B56" s="52"/>
      <c r="C56" s="52"/>
      <c r="D56" s="52"/>
      <c r="E56" s="52"/>
    </row>
    <row r="57" spans="1:5" x14ac:dyDescent="0.2">
      <c r="A57" s="51" t="s">
        <v>101</v>
      </c>
      <c r="B57" s="51" t="s">
        <v>102</v>
      </c>
      <c r="C57" s="51" t="s">
        <v>103</v>
      </c>
      <c r="D57" s="51" t="s">
        <v>386</v>
      </c>
      <c r="E57" s="51"/>
    </row>
    <row r="58" spans="1:5" ht="33.75" x14ac:dyDescent="0.2">
      <c r="A58" s="54">
        <v>4200</v>
      </c>
      <c r="B58" s="55" t="s">
        <v>385</v>
      </c>
      <c r="C58" s="148">
        <v>0</v>
      </c>
      <c r="D58" s="47" t="s">
        <v>623</v>
      </c>
      <c r="E58" s="53"/>
    </row>
    <row r="59" spans="1:5" ht="22.5" x14ac:dyDescent="0.2">
      <c r="A59" s="54">
        <v>4210</v>
      </c>
      <c r="B59" s="55" t="s">
        <v>384</v>
      </c>
      <c r="C59" s="148">
        <v>0</v>
      </c>
      <c r="D59" s="47"/>
      <c r="E59" s="53"/>
    </row>
    <row r="60" spans="1:5" x14ac:dyDescent="0.2">
      <c r="A60" s="54">
        <v>4211</v>
      </c>
      <c r="B60" s="47" t="s">
        <v>294</v>
      </c>
      <c r="C60" s="148">
        <v>0</v>
      </c>
      <c r="D60" s="47"/>
      <c r="E60" s="53"/>
    </row>
    <row r="61" spans="1:5" x14ac:dyDescent="0.2">
      <c r="A61" s="54">
        <v>4212</v>
      </c>
      <c r="B61" s="47" t="s">
        <v>291</v>
      </c>
      <c r="C61" s="148">
        <v>0</v>
      </c>
      <c r="D61" s="47"/>
      <c r="E61" s="53"/>
    </row>
    <row r="62" spans="1:5" x14ac:dyDescent="0.2">
      <c r="A62" s="54">
        <v>4213</v>
      </c>
      <c r="B62" s="47" t="s">
        <v>288</v>
      </c>
      <c r="C62" s="148">
        <v>0</v>
      </c>
      <c r="D62" s="47"/>
      <c r="E62" s="53"/>
    </row>
    <row r="63" spans="1:5" x14ac:dyDescent="0.2">
      <c r="A63" s="54">
        <v>4214</v>
      </c>
      <c r="B63" s="47" t="s">
        <v>383</v>
      </c>
      <c r="C63" s="148">
        <v>0</v>
      </c>
      <c r="D63" s="47"/>
      <c r="E63" s="53"/>
    </row>
    <row r="64" spans="1:5" x14ac:dyDescent="0.2">
      <c r="A64" s="54">
        <v>4215</v>
      </c>
      <c r="B64" s="47" t="s">
        <v>382</v>
      </c>
      <c r="C64" s="148">
        <v>0</v>
      </c>
      <c r="D64" s="47"/>
      <c r="E64" s="53"/>
    </row>
    <row r="65" spans="1:5" x14ac:dyDescent="0.2">
      <c r="A65" s="54">
        <v>4220</v>
      </c>
      <c r="B65" s="47" t="s">
        <v>381</v>
      </c>
      <c r="C65" s="148">
        <v>0</v>
      </c>
      <c r="D65" s="47"/>
      <c r="E65" s="53"/>
    </row>
    <row r="66" spans="1:5" x14ac:dyDescent="0.2">
      <c r="A66" s="54">
        <v>4221</v>
      </c>
      <c r="B66" s="47" t="s">
        <v>380</v>
      </c>
      <c r="C66" s="148">
        <v>0</v>
      </c>
      <c r="D66" s="47"/>
      <c r="E66" s="53"/>
    </row>
    <row r="67" spans="1:5" x14ac:dyDescent="0.2">
      <c r="A67" s="54">
        <v>4223</v>
      </c>
      <c r="B67" s="47" t="s">
        <v>321</v>
      </c>
      <c r="C67" s="148">
        <v>0</v>
      </c>
      <c r="D67" s="47"/>
      <c r="E67" s="53"/>
    </row>
    <row r="68" spans="1:5" x14ac:dyDescent="0.2">
      <c r="A68" s="54">
        <v>4225</v>
      </c>
      <c r="B68" s="47" t="s">
        <v>313</v>
      </c>
      <c r="C68" s="148">
        <v>0</v>
      </c>
      <c r="D68" s="47"/>
      <c r="E68" s="53"/>
    </row>
    <row r="69" spans="1:5" x14ac:dyDescent="0.2">
      <c r="A69" s="54">
        <v>4227</v>
      </c>
      <c r="B69" s="47" t="s">
        <v>379</v>
      </c>
      <c r="C69" s="148">
        <v>0</v>
      </c>
      <c r="D69" s="47"/>
      <c r="E69" s="53"/>
    </row>
    <row r="70" spans="1:5" x14ac:dyDescent="0.2">
      <c r="A70" s="53"/>
      <c r="B70" s="53"/>
      <c r="C70" s="53"/>
      <c r="D70" s="53"/>
      <c r="E70" s="53"/>
    </row>
    <row r="71" spans="1:5" x14ac:dyDescent="0.2">
      <c r="A71" s="52" t="s">
        <v>378</v>
      </c>
      <c r="B71" s="52"/>
      <c r="C71" s="52"/>
      <c r="D71" s="52"/>
      <c r="E71" s="52"/>
    </row>
    <row r="72" spans="1:5" x14ac:dyDescent="0.2">
      <c r="A72" s="51" t="s">
        <v>101</v>
      </c>
      <c r="B72" s="51" t="s">
        <v>102</v>
      </c>
      <c r="C72" s="51" t="s">
        <v>103</v>
      </c>
      <c r="D72" s="51" t="s">
        <v>215</v>
      </c>
      <c r="E72" s="51" t="s">
        <v>118</v>
      </c>
    </row>
    <row r="73" spans="1:5" x14ac:dyDescent="0.2">
      <c r="A73" s="50">
        <v>4300</v>
      </c>
      <c r="B73" s="47" t="s">
        <v>377</v>
      </c>
      <c r="C73" s="148">
        <v>0</v>
      </c>
      <c r="D73" s="47" t="s">
        <v>623</v>
      </c>
      <c r="E73" s="47"/>
    </row>
    <row r="74" spans="1:5" x14ac:dyDescent="0.2">
      <c r="A74" s="50">
        <v>4310</v>
      </c>
      <c r="B74" s="47" t="s">
        <v>376</v>
      </c>
      <c r="C74" s="148">
        <v>0</v>
      </c>
      <c r="D74" s="47"/>
      <c r="E74" s="47"/>
    </row>
    <row r="75" spans="1:5" x14ac:dyDescent="0.2">
      <c r="A75" s="50">
        <v>4311</v>
      </c>
      <c r="B75" s="47" t="s">
        <v>375</v>
      </c>
      <c r="C75" s="148">
        <v>0</v>
      </c>
      <c r="D75" s="47"/>
      <c r="E75" s="47"/>
    </row>
    <row r="76" spans="1:5" x14ac:dyDescent="0.2">
      <c r="A76" s="50">
        <v>4319</v>
      </c>
      <c r="B76" s="47" t="s">
        <v>374</v>
      </c>
      <c r="C76" s="148">
        <v>0</v>
      </c>
      <c r="D76" s="47"/>
      <c r="E76" s="47"/>
    </row>
    <row r="77" spans="1:5" x14ac:dyDescent="0.2">
      <c r="A77" s="50">
        <v>4320</v>
      </c>
      <c r="B77" s="47" t="s">
        <v>373</v>
      </c>
      <c r="C77" s="148">
        <v>0</v>
      </c>
      <c r="D77" s="47"/>
      <c r="E77" s="47"/>
    </row>
    <row r="78" spans="1:5" x14ac:dyDescent="0.2">
      <c r="A78" s="50">
        <v>4321</v>
      </c>
      <c r="B78" s="47" t="s">
        <v>372</v>
      </c>
      <c r="C78" s="148">
        <v>0</v>
      </c>
      <c r="D78" s="47"/>
      <c r="E78" s="47"/>
    </row>
    <row r="79" spans="1:5" x14ac:dyDescent="0.2">
      <c r="A79" s="50">
        <v>4322</v>
      </c>
      <c r="B79" s="47" t="s">
        <v>371</v>
      </c>
      <c r="C79" s="148">
        <v>0</v>
      </c>
      <c r="D79" s="47"/>
      <c r="E79" s="47"/>
    </row>
    <row r="80" spans="1:5" x14ac:dyDescent="0.2">
      <c r="A80" s="50">
        <v>4323</v>
      </c>
      <c r="B80" s="47" t="s">
        <v>370</v>
      </c>
      <c r="C80" s="148">
        <v>0</v>
      </c>
      <c r="D80" s="47"/>
      <c r="E80" s="47"/>
    </row>
    <row r="81" spans="1:5" x14ac:dyDescent="0.2">
      <c r="A81" s="50">
        <v>4324</v>
      </c>
      <c r="B81" s="47" t="s">
        <v>369</v>
      </c>
      <c r="C81" s="148">
        <v>0</v>
      </c>
      <c r="D81" s="47"/>
      <c r="E81" s="47"/>
    </row>
    <row r="82" spans="1:5" x14ac:dyDescent="0.2">
      <c r="A82" s="50">
        <v>4325</v>
      </c>
      <c r="B82" s="47" t="s">
        <v>368</v>
      </c>
      <c r="C82" s="148">
        <v>0</v>
      </c>
      <c r="D82" s="47"/>
      <c r="E82" s="47"/>
    </row>
    <row r="83" spans="1:5" x14ac:dyDescent="0.2">
      <c r="A83" s="50">
        <v>4330</v>
      </c>
      <c r="B83" s="47" t="s">
        <v>367</v>
      </c>
      <c r="C83" s="148">
        <v>0</v>
      </c>
      <c r="D83" s="47"/>
      <c r="E83" s="47"/>
    </row>
    <row r="84" spans="1:5" x14ac:dyDescent="0.2">
      <c r="A84" s="50">
        <v>4331</v>
      </c>
      <c r="B84" s="47" t="s">
        <v>367</v>
      </c>
      <c r="C84" s="148">
        <v>0</v>
      </c>
      <c r="D84" s="47"/>
      <c r="E84" s="47"/>
    </row>
    <row r="85" spans="1:5" x14ac:dyDescent="0.2">
      <c r="A85" s="50">
        <v>4340</v>
      </c>
      <c r="B85" s="47" t="s">
        <v>366</v>
      </c>
      <c r="C85" s="148">
        <v>0</v>
      </c>
      <c r="D85" s="47"/>
      <c r="E85" s="47"/>
    </row>
    <row r="86" spans="1:5" x14ac:dyDescent="0.2">
      <c r="A86" s="50">
        <v>4341</v>
      </c>
      <c r="B86" s="47" t="s">
        <v>366</v>
      </c>
      <c r="C86" s="148">
        <v>0</v>
      </c>
      <c r="D86" s="47"/>
      <c r="E86" s="47"/>
    </row>
    <row r="87" spans="1:5" x14ac:dyDescent="0.2">
      <c r="A87" s="50">
        <v>4390</v>
      </c>
      <c r="B87" s="47" t="s">
        <v>360</v>
      </c>
      <c r="C87" s="148">
        <v>0</v>
      </c>
      <c r="D87" s="47"/>
      <c r="E87" s="47"/>
    </row>
    <row r="88" spans="1:5" x14ac:dyDescent="0.2">
      <c r="A88" s="50">
        <v>4392</v>
      </c>
      <c r="B88" s="47" t="s">
        <v>365</v>
      </c>
      <c r="C88" s="148">
        <v>0</v>
      </c>
      <c r="D88" s="47"/>
      <c r="E88" s="47"/>
    </row>
    <row r="89" spans="1:5" x14ac:dyDescent="0.2">
      <c r="A89" s="50">
        <v>4393</v>
      </c>
      <c r="B89" s="47" t="s">
        <v>364</v>
      </c>
      <c r="C89" s="148">
        <v>0</v>
      </c>
      <c r="D89" s="47"/>
      <c r="E89" s="47"/>
    </row>
    <row r="90" spans="1:5" x14ac:dyDescent="0.2">
      <c r="A90" s="50">
        <v>4394</v>
      </c>
      <c r="B90" s="47" t="s">
        <v>363</v>
      </c>
      <c r="C90" s="148">
        <v>0</v>
      </c>
      <c r="D90" s="47"/>
      <c r="E90" s="47"/>
    </row>
    <row r="91" spans="1:5" x14ac:dyDescent="0.2">
      <c r="A91" s="50">
        <v>4395</v>
      </c>
      <c r="B91" s="47" t="s">
        <v>244</v>
      </c>
      <c r="C91" s="148">
        <v>0</v>
      </c>
      <c r="D91" s="47"/>
      <c r="E91" s="47"/>
    </row>
    <row r="92" spans="1:5" x14ac:dyDescent="0.2">
      <c r="A92" s="50">
        <v>4396</v>
      </c>
      <c r="B92" s="47" t="s">
        <v>362</v>
      </c>
      <c r="C92" s="148">
        <v>0</v>
      </c>
      <c r="D92" s="47"/>
      <c r="E92" s="47"/>
    </row>
    <row r="93" spans="1:5" x14ac:dyDescent="0.2">
      <c r="A93" s="50">
        <v>4397</v>
      </c>
      <c r="B93" s="47" t="s">
        <v>361</v>
      </c>
      <c r="C93" s="148">
        <v>0</v>
      </c>
      <c r="D93" s="47"/>
      <c r="E93" s="47"/>
    </row>
    <row r="94" spans="1:5" x14ac:dyDescent="0.2">
      <c r="A94" s="50">
        <v>4399</v>
      </c>
      <c r="B94" s="47" t="s">
        <v>360</v>
      </c>
      <c r="C94" s="148">
        <v>0</v>
      </c>
      <c r="D94" s="47"/>
      <c r="E94" s="47"/>
    </row>
    <row r="95" spans="1:5" x14ac:dyDescent="0.2">
      <c r="A95" s="53"/>
      <c r="B95" s="53"/>
      <c r="C95" s="53"/>
      <c r="D95" s="53"/>
      <c r="E95" s="53"/>
    </row>
    <row r="96" spans="1:5" x14ac:dyDescent="0.2">
      <c r="A96" s="52" t="s">
        <v>359</v>
      </c>
      <c r="B96" s="52"/>
      <c r="C96" s="52"/>
      <c r="D96" s="52"/>
      <c r="E96" s="52"/>
    </row>
    <row r="97" spans="1:5" x14ac:dyDescent="0.2">
      <c r="A97" s="51" t="s">
        <v>101</v>
      </c>
      <c r="B97" s="51" t="s">
        <v>102</v>
      </c>
      <c r="C97" s="51" t="s">
        <v>103</v>
      </c>
      <c r="D97" s="51" t="s">
        <v>358</v>
      </c>
      <c r="E97" s="51" t="s">
        <v>118</v>
      </c>
    </row>
    <row r="98" spans="1:5" x14ac:dyDescent="0.2">
      <c r="A98" s="50">
        <v>5000</v>
      </c>
      <c r="B98" s="47" t="s">
        <v>357</v>
      </c>
      <c r="C98" s="148">
        <v>0</v>
      </c>
      <c r="D98" s="48" t="s">
        <v>623</v>
      </c>
      <c r="E98" s="47"/>
    </row>
    <row r="99" spans="1:5" x14ac:dyDescent="0.2">
      <c r="A99" s="50">
        <v>5100</v>
      </c>
      <c r="B99" s="47" t="s">
        <v>356</v>
      </c>
      <c r="C99" s="148">
        <v>0</v>
      </c>
      <c r="D99" s="48" t="str">
        <f t="shared" ref="D99:D130" si="0">IFERROR(C99/C99,"")</f>
        <v/>
      </c>
      <c r="E99" s="47"/>
    </row>
    <row r="100" spans="1:5" x14ac:dyDescent="0.2">
      <c r="A100" s="50">
        <v>5110</v>
      </c>
      <c r="B100" s="47" t="s">
        <v>355</v>
      </c>
      <c r="C100" s="148">
        <v>0</v>
      </c>
      <c r="D100" s="48" t="str">
        <f t="shared" si="0"/>
        <v/>
      </c>
      <c r="E100" s="47"/>
    </row>
    <row r="101" spans="1:5" x14ac:dyDescent="0.2">
      <c r="A101" s="50">
        <v>5111</v>
      </c>
      <c r="B101" s="47" t="s">
        <v>354</v>
      </c>
      <c r="C101" s="148">
        <v>0</v>
      </c>
      <c r="D101" s="48" t="str">
        <f t="shared" si="0"/>
        <v/>
      </c>
      <c r="E101" s="47"/>
    </row>
    <row r="102" spans="1:5" x14ac:dyDescent="0.2">
      <c r="A102" s="50">
        <v>5112</v>
      </c>
      <c r="B102" s="47" t="s">
        <v>353</v>
      </c>
      <c r="C102" s="148">
        <v>0</v>
      </c>
      <c r="D102" s="48" t="str">
        <f t="shared" si="0"/>
        <v/>
      </c>
      <c r="E102" s="47"/>
    </row>
    <row r="103" spans="1:5" x14ac:dyDescent="0.2">
      <c r="A103" s="50">
        <v>5113</v>
      </c>
      <c r="B103" s="47" t="s">
        <v>352</v>
      </c>
      <c r="C103" s="148">
        <v>0</v>
      </c>
      <c r="D103" s="48" t="str">
        <f t="shared" si="0"/>
        <v/>
      </c>
      <c r="E103" s="47"/>
    </row>
    <row r="104" spans="1:5" x14ac:dyDescent="0.2">
      <c r="A104" s="50">
        <v>5114</v>
      </c>
      <c r="B104" s="47" t="s">
        <v>351</v>
      </c>
      <c r="C104" s="148">
        <v>0</v>
      </c>
      <c r="D104" s="48" t="str">
        <f t="shared" si="0"/>
        <v/>
      </c>
      <c r="E104" s="47"/>
    </row>
    <row r="105" spans="1:5" x14ac:dyDescent="0.2">
      <c r="A105" s="50">
        <v>5115</v>
      </c>
      <c r="B105" s="47" t="s">
        <v>350</v>
      </c>
      <c r="C105" s="148">
        <v>0</v>
      </c>
      <c r="D105" s="48" t="str">
        <f t="shared" si="0"/>
        <v/>
      </c>
      <c r="E105" s="47"/>
    </row>
    <row r="106" spans="1:5" x14ac:dyDescent="0.2">
      <c r="A106" s="50">
        <v>5116</v>
      </c>
      <c r="B106" s="47" t="s">
        <v>349</v>
      </c>
      <c r="C106" s="148">
        <v>0</v>
      </c>
      <c r="D106" s="48" t="str">
        <f t="shared" si="0"/>
        <v/>
      </c>
      <c r="E106" s="47"/>
    </row>
    <row r="107" spans="1:5" x14ac:dyDescent="0.2">
      <c r="A107" s="50">
        <v>5120</v>
      </c>
      <c r="B107" s="47" t="s">
        <v>348</v>
      </c>
      <c r="C107" s="148">
        <v>0</v>
      </c>
      <c r="D107" s="48" t="str">
        <f t="shared" si="0"/>
        <v/>
      </c>
      <c r="E107" s="47"/>
    </row>
    <row r="108" spans="1:5" x14ac:dyDescent="0.2">
      <c r="A108" s="50">
        <v>5121</v>
      </c>
      <c r="B108" s="47" t="s">
        <v>347</v>
      </c>
      <c r="C108" s="148">
        <v>0</v>
      </c>
      <c r="D108" s="48" t="str">
        <f t="shared" si="0"/>
        <v/>
      </c>
      <c r="E108" s="47"/>
    </row>
    <row r="109" spans="1:5" x14ac:dyDescent="0.2">
      <c r="A109" s="50">
        <v>5122</v>
      </c>
      <c r="B109" s="47" t="s">
        <v>346</v>
      </c>
      <c r="C109" s="148">
        <v>0</v>
      </c>
      <c r="D109" s="48" t="str">
        <f t="shared" si="0"/>
        <v/>
      </c>
      <c r="E109" s="47"/>
    </row>
    <row r="110" spans="1:5" x14ac:dyDescent="0.2">
      <c r="A110" s="50">
        <v>5123</v>
      </c>
      <c r="B110" s="47" t="s">
        <v>345</v>
      </c>
      <c r="C110" s="148">
        <v>0</v>
      </c>
      <c r="D110" s="48" t="str">
        <f t="shared" si="0"/>
        <v/>
      </c>
      <c r="E110" s="47"/>
    </row>
    <row r="111" spans="1:5" x14ac:dyDescent="0.2">
      <c r="A111" s="50">
        <v>5124</v>
      </c>
      <c r="B111" s="47" t="s">
        <v>344</v>
      </c>
      <c r="C111" s="148">
        <v>0</v>
      </c>
      <c r="D111" s="48" t="str">
        <f t="shared" si="0"/>
        <v/>
      </c>
      <c r="E111" s="47"/>
    </row>
    <row r="112" spans="1:5" x14ac:dyDescent="0.2">
      <c r="A112" s="50">
        <v>5125</v>
      </c>
      <c r="B112" s="47" t="s">
        <v>343</v>
      </c>
      <c r="C112" s="148">
        <v>0</v>
      </c>
      <c r="D112" s="48" t="str">
        <f t="shared" si="0"/>
        <v/>
      </c>
      <c r="E112" s="47"/>
    </row>
    <row r="113" spans="1:5" x14ac:dyDescent="0.2">
      <c r="A113" s="50">
        <v>5126</v>
      </c>
      <c r="B113" s="47" t="s">
        <v>342</v>
      </c>
      <c r="C113" s="148">
        <v>0</v>
      </c>
      <c r="D113" s="48" t="str">
        <f t="shared" si="0"/>
        <v/>
      </c>
      <c r="E113" s="47"/>
    </row>
    <row r="114" spans="1:5" x14ac:dyDescent="0.2">
      <c r="A114" s="50">
        <v>5127</v>
      </c>
      <c r="B114" s="47" t="s">
        <v>341</v>
      </c>
      <c r="C114" s="148">
        <v>0</v>
      </c>
      <c r="D114" s="48" t="str">
        <f t="shared" si="0"/>
        <v/>
      </c>
      <c r="E114" s="47"/>
    </row>
    <row r="115" spans="1:5" x14ac:dyDescent="0.2">
      <c r="A115" s="50">
        <v>5128</v>
      </c>
      <c r="B115" s="47" t="s">
        <v>340</v>
      </c>
      <c r="C115" s="148">
        <v>0</v>
      </c>
      <c r="D115" s="48" t="str">
        <f t="shared" si="0"/>
        <v/>
      </c>
      <c r="E115" s="47"/>
    </row>
    <row r="116" spans="1:5" x14ac:dyDescent="0.2">
      <c r="A116" s="50">
        <v>5129</v>
      </c>
      <c r="B116" s="47" t="s">
        <v>339</v>
      </c>
      <c r="C116" s="148">
        <v>0</v>
      </c>
      <c r="D116" s="48" t="str">
        <f t="shared" si="0"/>
        <v/>
      </c>
      <c r="E116" s="47"/>
    </row>
    <row r="117" spans="1:5" x14ac:dyDescent="0.2">
      <c r="A117" s="50">
        <v>5130</v>
      </c>
      <c r="B117" s="47" t="s">
        <v>338</v>
      </c>
      <c r="C117" s="148">
        <v>0</v>
      </c>
      <c r="D117" s="48" t="str">
        <f t="shared" si="0"/>
        <v/>
      </c>
      <c r="E117" s="47"/>
    </row>
    <row r="118" spans="1:5" x14ac:dyDescent="0.2">
      <c r="A118" s="50">
        <v>5131</v>
      </c>
      <c r="B118" s="47" t="s">
        <v>337</v>
      </c>
      <c r="C118" s="148">
        <v>0</v>
      </c>
      <c r="D118" s="48" t="str">
        <f t="shared" si="0"/>
        <v/>
      </c>
      <c r="E118" s="47"/>
    </row>
    <row r="119" spans="1:5" x14ac:dyDescent="0.2">
      <c r="A119" s="50">
        <v>5132</v>
      </c>
      <c r="B119" s="47" t="s">
        <v>336</v>
      </c>
      <c r="C119" s="148">
        <v>0</v>
      </c>
      <c r="D119" s="48" t="str">
        <f t="shared" si="0"/>
        <v/>
      </c>
      <c r="E119" s="47"/>
    </row>
    <row r="120" spans="1:5" x14ac:dyDescent="0.2">
      <c r="A120" s="50">
        <v>5133</v>
      </c>
      <c r="B120" s="47" t="s">
        <v>335</v>
      </c>
      <c r="C120" s="148">
        <v>0</v>
      </c>
      <c r="D120" s="48" t="str">
        <f t="shared" si="0"/>
        <v/>
      </c>
      <c r="E120" s="47"/>
    </row>
    <row r="121" spans="1:5" x14ac:dyDescent="0.2">
      <c r="A121" s="50">
        <v>5134</v>
      </c>
      <c r="B121" s="47" t="s">
        <v>334</v>
      </c>
      <c r="C121" s="148">
        <v>0</v>
      </c>
      <c r="D121" s="48" t="str">
        <f t="shared" si="0"/>
        <v/>
      </c>
      <c r="E121" s="47"/>
    </row>
    <row r="122" spans="1:5" x14ac:dyDescent="0.2">
      <c r="A122" s="50">
        <v>5135</v>
      </c>
      <c r="B122" s="47" t="s">
        <v>333</v>
      </c>
      <c r="C122" s="148">
        <v>0</v>
      </c>
      <c r="D122" s="48" t="str">
        <f t="shared" si="0"/>
        <v/>
      </c>
      <c r="E122" s="47"/>
    </row>
    <row r="123" spans="1:5" x14ac:dyDescent="0.2">
      <c r="A123" s="50">
        <v>5136</v>
      </c>
      <c r="B123" s="47" t="s">
        <v>332</v>
      </c>
      <c r="C123" s="148">
        <v>0</v>
      </c>
      <c r="D123" s="48" t="str">
        <f t="shared" si="0"/>
        <v/>
      </c>
      <c r="E123" s="47"/>
    </row>
    <row r="124" spans="1:5" x14ac:dyDescent="0.2">
      <c r="A124" s="50">
        <v>5137</v>
      </c>
      <c r="B124" s="47" t="s">
        <v>331</v>
      </c>
      <c r="C124" s="148">
        <v>0</v>
      </c>
      <c r="D124" s="48" t="str">
        <f t="shared" si="0"/>
        <v/>
      </c>
      <c r="E124" s="47"/>
    </row>
    <row r="125" spans="1:5" x14ac:dyDescent="0.2">
      <c r="A125" s="50">
        <v>5138</v>
      </c>
      <c r="B125" s="47" t="s">
        <v>330</v>
      </c>
      <c r="C125" s="148">
        <v>0</v>
      </c>
      <c r="D125" s="48" t="str">
        <f t="shared" si="0"/>
        <v/>
      </c>
      <c r="E125" s="47"/>
    </row>
    <row r="126" spans="1:5" x14ac:dyDescent="0.2">
      <c r="A126" s="50">
        <v>5139</v>
      </c>
      <c r="B126" s="47" t="s">
        <v>329</v>
      </c>
      <c r="C126" s="148">
        <v>0</v>
      </c>
      <c r="D126" s="48" t="str">
        <f t="shared" si="0"/>
        <v/>
      </c>
      <c r="E126" s="47"/>
    </row>
    <row r="127" spans="1:5" x14ac:dyDescent="0.2">
      <c r="A127" s="50">
        <v>5200</v>
      </c>
      <c r="B127" s="47" t="s">
        <v>328</v>
      </c>
      <c r="C127" s="148">
        <v>0</v>
      </c>
      <c r="D127" s="48" t="str">
        <f t="shared" si="0"/>
        <v/>
      </c>
      <c r="E127" s="47"/>
    </row>
    <row r="128" spans="1:5" x14ac:dyDescent="0.2">
      <c r="A128" s="50">
        <v>5210</v>
      </c>
      <c r="B128" s="47" t="s">
        <v>327</v>
      </c>
      <c r="C128" s="148">
        <v>0</v>
      </c>
      <c r="D128" s="48" t="str">
        <f t="shared" si="0"/>
        <v/>
      </c>
      <c r="E128" s="47"/>
    </row>
    <row r="129" spans="1:5" x14ac:dyDescent="0.2">
      <c r="A129" s="50">
        <v>5211</v>
      </c>
      <c r="B129" s="47" t="s">
        <v>326</v>
      </c>
      <c r="C129" s="148">
        <v>0</v>
      </c>
      <c r="D129" s="48" t="str">
        <f t="shared" si="0"/>
        <v/>
      </c>
      <c r="E129" s="47"/>
    </row>
    <row r="130" spans="1:5" x14ac:dyDescent="0.2">
      <c r="A130" s="50">
        <v>5212</v>
      </c>
      <c r="B130" s="47" t="s">
        <v>325</v>
      </c>
      <c r="C130" s="148">
        <v>0</v>
      </c>
      <c r="D130" s="48" t="str">
        <f t="shared" si="0"/>
        <v/>
      </c>
      <c r="E130" s="47"/>
    </row>
    <row r="131" spans="1:5" x14ac:dyDescent="0.2">
      <c r="A131" s="50">
        <v>5220</v>
      </c>
      <c r="B131" s="47" t="s">
        <v>324</v>
      </c>
      <c r="C131" s="148">
        <v>0</v>
      </c>
      <c r="D131" s="48" t="str">
        <f t="shared" ref="D131:D162" si="1">IFERROR(C131/C131,"")</f>
        <v/>
      </c>
      <c r="E131" s="47"/>
    </row>
    <row r="132" spans="1:5" x14ac:dyDescent="0.2">
      <c r="A132" s="50">
        <v>5221</v>
      </c>
      <c r="B132" s="47" t="s">
        <v>323</v>
      </c>
      <c r="C132" s="148">
        <v>0</v>
      </c>
      <c r="D132" s="48" t="str">
        <f t="shared" si="1"/>
        <v/>
      </c>
      <c r="E132" s="47"/>
    </row>
    <row r="133" spans="1:5" x14ac:dyDescent="0.2">
      <c r="A133" s="50">
        <v>5222</v>
      </c>
      <c r="B133" s="47" t="s">
        <v>322</v>
      </c>
      <c r="C133" s="148">
        <v>0</v>
      </c>
      <c r="D133" s="48" t="str">
        <f t="shared" si="1"/>
        <v/>
      </c>
      <c r="E133" s="47"/>
    </row>
    <row r="134" spans="1:5" x14ac:dyDescent="0.2">
      <c r="A134" s="50">
        <v>5230</v>
      </c>
      <c r="B134" s="47" t="s">
        <v>321</v>
      </c>
      <c r="C134" s="148">
        <v>0</v>
      </c>
      <c r="D134" s="48" t="str">
        <f t="shared" si="1"/>
        <v/>
      </c>
      <c r="E134" s="47"/>
    </row>
    <row r="135" spans="1:5" x14ac:dyDescent="0.2">
      <c r="A135" s="50">
        <v>5231</v>
      </c>
      <c r="B135" s="47" t="s">
        <v>320</v>
      </c>
      <c r="C135" s="148">
        <v>0</v>
      </c>
      <c r="D135" s="48" t="str">
        <f t="shared" si="1"/>
        <v/>
      </c>
      <c r="E135" s="47"/>
    </row>
    <row r="136" spans="1:5" x14ac:dyDescent="0.2">
      <c r="A136" s="50">
        <v>5232</v>
      </c>
      <c r="B136" s="47" t="s">
        <v>319</v>
      </c>
      <c r="C136" s="148">
        <v>0</v>
      </c>
      <c r="D136" s="48" t="str">
        <f t="shared" si="1"/>
        <v/>
      </c>
      <c r="E136" s="47"/>
    </row>
    <row r="137" spans="1:5" x14ac:dyDescent="0.2">
      <c r="A137" s="50">
        <v>5240</v>
      </c>
      <c r="B137" s="47" t="s">
        <v>318</v>
      </c>
      <c r="C137" s="148">
        <v>0</v>
      </c>
      <c r="D137" s="48" t="str">
        <f t="shared" si="1"/>
        <v/>
      </c>
      <c r="E137" s="47"/>
    </row>
    <row r="138" spans="1:5" x14ac:dyDescent="0.2">
      <c r="A138" s="50">
        <v>5241</v>
      </c>
      <c r="B138" s="47" t="s">
        <v>317</v>
      </c>
      <c r="C138" s="148">
        <v>0</v>
      </c>
      <c r="D138" s="48" t="str">
        <f t="shared" si="1"/>
        <v/>
      </c>
      <c r="E138" s="47"/>
    </row>
    <row r="139" spans="1:5" x14ac:dyDescent="0.2">
      <c r="A139" s="50">
        <v>5242</v>
      </c>
      <c r="B139" s="47" t="s">
        <v>316</v>
      </c>
      <c r="C139" s="148">
        <v>0</v>
      </c>
      <c r="D139" s="48" t="str">
        <f t="shared" si="1"/>
        <v/>
      </c>
      <c r="E139" s="47"/>
    </row>
    <row r="140" spans="1:5" x14ac:dyDescent="0.2">
      <c r="A140" s="50">
        <v>5243</v>
      </c>
      <c r="B140" s="47" t="s">
        <v>315</v>
      </c>
      <c r="C140" s="148">
        <v>0</v>
      </c>
      <c r="D140" s="48" t="str">
        <f t="shared" si="1"/>
        <v/>
      </c>
      <c r="E140" s="47"/>
    </row>
    <row r="141" spans="1:5" x14ac:dyDescent="0.2">
      <c r="A141" s="50">
        <v>5244</v>
      </c>
      <c r="B141" s="47" t="s">
        <v>314</v>
      </c>
      <c r="C141" s="148">
        <v>0</v>
      </c>
      <c r="D141" s="48" t="str">
        <f t="shared" si="1"/>
        <v/>
      </c>
      <c r="E141" s="47"/>
    </row>
    <row r="142" spans="1:5" x14ac:dyDescent="0.2">
      <c r="A142" s="50">
        <v>5250</v>
      </c>
      <c r="B142" s="47" t="s">
        <v>313</v>
      </c>
      <c r="C142" s="148">
        <v>0</v>
      </c>
      <c r="D142" s="48" t="str">
        <f t="shared" si="1"/>
        <v/>
      </c>
      <c r="E142" s="47"/>
    </row>
    <row r="143" spans="1:5" x14ac:dyDescent="0.2">
      <c r="A143" s="50">
        <v>5251</v>
      </c>
      <c r="B143" s="47" t="s">
        <v>312</v>
      </c>
      <c r="C143" s="148">
        <v>0</v>
      </c>
      <c r="D143" s="48" t="str">
        <f t="shared" si="1"/>
        <v/>
      </c>
      <c r="E143" s="47"/>
    </row>
    <row r="144" spans="1:5" x14ac:dyDescent="0.2">
      <c r="A144" s="50">
        <v>5252</v>
      </c>
      <c r="B144" s="47" t="s">
        <v>311</v>
      </c>
      <c r="C144" s="148">
        <v>0</v>
      </c>
      <c r="D144" s="48" t="str">
        <f t="shared" si="1"/>
        <v/>
      </c>
      <c r="E144" s="47"/>
    </row>
    <row r="145" spans="1:5" x14ac:dyDescent="0.2">
      <c r="A145" s="50">
        <v>5259</v>
      </c>
      <c r="B145" s="47" t="s">
        <v>310</v>
      </c>
      <c r="C145" s="148">
        <v>0</v>
      </c>
      <c r="D145" s="48" t="str">
        <f t="shared" si="1"/>
        <v/>
      </c>
      <c r="E145" s="47"/>
    </row>
    <row r="146" spans="1:5" x14ac:dyDescent="0.2">
      <c r="A146" s="50">
        <v>5260</v>
      </c>
      <c r="B146" s="47" t="s">
        <v>309</v>
      </c>
      <c r="C146" s="148">
        <v>0</v>
      </c>
      <c r="D146" s="48" t="str">
        <f t="shared" si="1"/>
        <v/>
      </c>
      <c r="E146" s="47"/>
    </row>
    <row r="147" spans="1:5" x14ac:dyDescent="0.2">
      <c r="A147" s="50">
        <v>5261</v>
      </c>
      <c r="B147" s="47" t="s">
        <v>308</v>
      </c>
      <c r="C147" s="148">
        <v>0</v>
      </c>
      <c r="D147" s="48" t="str">
        <f t="shared" si="1"/>
        <v/>
      </c>
      <c r="E147" s="47"/>
    </row>
    <row r="148" spans="1:5" x14ac:dyDescent="0.2">
      <c r="A148" s="50">
        <v>5262</v>
      </c>
      <c r="B148" s="47" t="s">
        <v>307</v>
      </c>
      <c r="C148" s="148">
        <v>0</v>
      </c>
      <c r="D148" s="48" t="str">
        <f t="shared" si="1"/>
        <v/>
      </c>
      <c r="E148" s="47"/>
    </row>
    <row r="149" spans="1:5" x14ac:dyDescent="0.2">
      <c r="A149" s="50">
        <v>5270</v>
      </c>
      <c r="B149" s="47" t="s">
        <v>306</v>
      </c>
      <c r="C149" s="148">
        <v>0</v>
      </c>
      <c r="D149" s="48" t="str">
        <f t="shared" si="1"/>
        <v/>
      </c>
      <c r="E149" s="47"/>
    </row>
    <row r="150" spans="1:5" x14ac:dyDescent="0.2">
      <c r="A150" s="50">
        <v>5271</v>
      </c>
      <c r="B150" s="47" t="s">
        <v>305</v>
      </c>
      <c r="C150" s="148">
        <v>0</v>
      </c>
      <c r="D150" s="48" t="str">
        <f t="shared" si="1"/>
        <v/>
      </c>
      <c r="E150" s="47"/>
    </row>
    <row r="151" spans="1:5" x14ac:dyDescent="0.2">
      <c r="A151" s="50">
        <v>5280</v>
      </c>
      <c r="B151" s="47" t="s">
        <v>304</v>
      </c>
      <c r="C151" s="148">
        <v>0</v>
      </c>
      <c r="D151" s="48" t="str">
        <f t="shared" si="1"/>
        <v/>
      </c>
      <c r="E151" s="47"/>
    </row>
    <row r="152" spans="1:5" x14ac:dyDescent="0.2">
      <c r="A152" s="50">
        <v>5281</v>
      </c>
      <c r="B152" s="47" t="s">
        <v>303</v>
      </c>
      <c r="C152" s="148">
        <v>0</v>
      </c>
      <c r="D152" s="48" t="str">
        <f t="shared" si="1"/>
        <v/>
      </c>
      <c r="E152" s="47"/>
    </row>
    <row r="153" spans="1:5" x14ac:dyDescent="0.2">
      <c r="A153" s="50">
        <v>5282</v>
      </c>
      <c r="B153" s="47" t="s">
        <v>302</v>
      </c>
      <c r="C153" s="148">
        <v>0</v>
      </c>
      <c r="D153" s="48" t="str">
        <f t="shared" si="1"/>
        <v/>
      </c>
      <c r="E153" s="47"/>
    </row>
    <row r="154" spans="1:5" x14ac:dyDescent="0.2">
      <c r="A154" s="50">
        <v>5283</v>
      </c>
      <c r="B154" s="47" t="s">
        <v>301</v>
      </c>
      <c r="C154" s="148">
        <v>0</v>
      </c>
      <c r="D154" s="48" t="str">
        <f t="shared" si="1"/>
        <v/>
      </c>
      <c r="E154" s="47"/>
    </row>
    <row r="155" spans="1:5" x14ac:dyDescent="0.2">
      <c r="A155" s="50">
        <v>5284</v>
      </c>
      <c r="B155" s="47" t="s">
        <v>300</v>
      </c>
      <c r="C155" s="148">
        <v>0</v>
      </c>
      <c r="D155" s="48" t="str">
        <f t="shared" si="1"/>
        <v/>
      </c>
      <c r="E155" s="47"/>
    </row>
    <row r="156" spans="1:5" x14ac:dyDescent="0.2">
      <c r="A156" s="50">
        <v>5285</v>
      </c>
      <c r="B156" s="47" t="s">
        <v>299</v>
      </c>
      <c r="C156" s="148">
        <v>0</v>
      </c>
      <c r="D156" s="48" t="str">
        <f t="shared" si="1"/>
        <v/>
      </c>
      <c r="E156" s="47"/>
    </row>
    <row r="157" spans="1:5" x14ac:dyDescent="0.2">
      <c r="A157" s="50">
        <v>5290</v>
      </c>
      <c r="B157" s="47" t="s">
        <v>298</v>
      </c>
      <c r="C157" s="148">
        <v>0</v>
      </c>
      <c r="D157" s="48" t="str">
        <f t="shared" si="1"/>
        <v/>
      </c>
      <c r="E157" s="47"/>
    </row>
    <row r="158" spans="1:5" x14ac:dyDescent="0.2">
      <c r="A158" s="50">
        <v>5291</v>
      </c>
      <c r="B158" s="47" t="s">
        <v>297</v>
      </c>
      <c r="C158" s="148">
        <v>0</v>
      </c>
      <c r="D158" s="48" t="str">
        <f t="shared" si="1"/>
        <v/>
      </c>
      <c r="E158" s="47"/>
    </row>
    <row r="159" spans="1:5" x14ac:dyDescent="0.2">
      <c r="A159" s="50">
        <v>5292</v>
      </c>
      <c r="B159" s="47" t="s">
        <v>296</v>
      </c>
      <c r="C159" s="148">
        <v>0</v>
      </c>
      <c r="D159" s="48" t="str">
        <f t="shared" si="1"/>
        <v/>
      </c>
      <c r="E159" s="47"/>
    </row>
    <row r="160" spans="1:5" x14ac:dyDescent="0.2">
      <c r="A160" s="50">
        <v>5300</v>
      </c>
      <c r="B160" s="47" t="s">
        <v>295</v>
      </c>
      <c r="C160" s="148">
        <v>0</v>
      </c>
      <c r="D160" s="48" t="str">
        <f t="shared" si="1"/>
        <v/>
      </c>
      <c r="E160" s="47"/>
    </row>
    <row r="161" spans="1:5" x14ac:dyDescent="0.2">
      <c r="A161" s="50">
        <v>5310</v>
      </c>
      <c r="B161" s="47" t="s">
        <v>294</v>
      </c>
      <c r="C161" s="148">
        <v>0</v>
      </c>
      <c r="D161" s="48" t="str">
        <f t="shared" si="1"/>
        <v/>
      </c>
      <c r="E161" s="47"/>
    </row>
    <row r="162" spans="1:5" x14ac:dyDescent="0.2">
      <c r="A162" s="50">
        <v>5311</v>
      </c>
      <c r="B162" s="47" t="s">
        <v>293</v>
      </c>
      <c r="C162" s="148">
        <v>0</v>
      </c>
      <c r="D162" s="48" t="str">
        <f t="shared" si="1"/>
        <v/>
      </c>
      <c r="E162" s="47"/>
    </row>
    <row r="163" spans="1:5" x14ac:dyDescent="0.2">
      <c r="A163" s="50">
        <v>5312</v>
      </c>
      <c r="B163" s="47" t="s">
        <v>292</v>
      </c>
      <c r="C163" s="148">
        <v>0</v>
      </c>
      <c r="D163" s="48" t="str">
        <f t="shared" ref="D163:D194" si="2">IFERROR(C163/C163,"")</f>
        <v/>
      </c>
      <c r="E163" s="47"/>
    </row>
    <row r="164" spans="1:5" x14ac:dyDescent="0.2">
      <c r="A164" s="50">
        <v>5320</v>
      </c>
      <c r="B164" s="47" t="s">
        <v>291</v>
      </c>
      <c r="C164" s="148">
        <v>0</v>
      </c>
      <c r="D164" s="48" t="str">
        <f t="shared" si="2"/>
        <v/>
      </c>
      <c r="E164" s="47"/>
    </row>
    <row r="165" spans="1:5" x14ac:dyDescent="0.2">
      <c r="A165" s="50">
        <v>5321</v>
      </c>
      <c r="B165" s="47" t="s">
        <v>290</v>
      </c>
      <c r="C165" s="148">
        <v>0</v>
      </c>
      <c r="D165" s="48" t="str">
        <f t="shared" si="2"/>
        <v/>
      </c>
      <c r="E165" s="47"/>
    </row>
    <row r="166" spans="1:5" x14ac:dyDescent="0.2">
      <c r="A166" s="50">
        <v>5322</v>
      </c>
      <c r="B166" s="47" t="s">
        <v>289</v>
      </c>
      <c r="C166" s="148">
        <v>0</v>
      </c>
      <c r="D166" s="48" t="str">
        <f t="shared" si="2"/>
        <v/>
      </c>
      <c r="E166" s="47"/>
    </row>
    <row r="167" spans="1:5" x14ac:dyDescent="0.2">
      <c r="A167" s="50">
        <v>5330</v>
      </c>
      <c r="B167" s="47" t="s">
        <v>288</v>
      </c>
      <c r="C167" s="148">
        <v>0</v>
      </c>
      <c r="D167" s="48" t="str">
        <f t="shared" si="2"/>
        <v/>
      </c>
      <c r="E167" s="47"/>
    </row>
    <row r="168" spans="1:5" x14ac:dyDescent="0.2">
      <c r="A168" s="50">
        <v>5331</v>
      </c>
      <c r="B168" s="47" t="s">
        <v>287</v>
      </c>
      <c r="C168" s="148">
        <v>0</v>
      </c>
      <c r="D168" s="48" t="str">
        <f t="shared" si="2"/>
        <v/>
      </c>
      <c r="E168" s="47"/>
    </row>
    <row r="169" spans="1:5" x14ac:dyDescent="0.2">
      <c r="A169" s="50">
        <v>5332</v>
      </c>
      <c r="B169" s="47" t="s">
        <v>286</v>
      </c>
      <c r="C169" s="148">
        <v>0</v>
      </c>
      <c r="D169" s="48" t="str">
        <f t="shared" si="2"/>
        <v/>
      </c>
      <c r="E169" s="47"/>
    </row>
    <row r="170" spans="1:5" x14ac:dyDescent="0.2">
      <c r="A170" s="50">
        <v>5400</v>
      </c>
      <c r="B170" s="47" t="s">
        <v>285</v>
      </c>
      <c r="C170" s="148">
        <v>0</v>
      </c>
      <c r="D170" s="48" t="str">
        <f t="shared" si="2"/>
        <v/>
      </c>
      <c r="E170" s="47"/>
    </row>
    <row r="171" spans="1:5" x14ac:dyDescent="0.2">
      <c r="A171" s="50">
        <v>5410</v>
      </c>
      <c r="B171" s="47" t="s">
        <v>284</v>
      </c>
      <c r="C171" s="148">
        <v>0</v>
      </c>
      <c r="D171" s="48" t="str">
        <f t="shared" si="2"/>
        <v/>
      </c>
      <c r="E171" s="47"/>
    </row>
    <row r="172" spans="1:5" x14ac:dyDescent="0.2">
      <c r="A172" s="50">
        <v>5411</v>
      </c>
      <c r="B172" s="47" t="s">
        <v>283</v>
      </c>
      <c r="C172" s="148">
        <v>0</v>
      </c>
      <c r="D172" s="48" t="str">
        <f t="shared" si="2"/>
        <v/>
      </c>
      <c r="E172" s="47"/>
    </row>
    <row r="173" spans="1:5" x14ac:dyDescent="0.2">
      <c r="A173" s="50">
        <v>5412</v>
      </c>
      <c r="B173" s="47" t="s">
        <v>282</v>
      </c>
      <c r="C173" s="148">
        <v>0</v>
      </c>
      <c r="D173" s="48" t="str">
        <f t="shared" si="2"/>
        <v/>
      </c>
      <c r="E173" s="47"/>
    </row>
    <row r="174" spans="1:5" x14ac:dyDescent="0.2">
      <c r="A174" s="50">
        <v>5420</v>
      </c>
      <c r="B174" s="47" t="s">
        <v>281</v>
      </c>
      <c r="C174" s="148">
        <v>0</v>
      </c>
      <c r="D174" s="48" t="str">
        <f t="shared" si="2"/>
        <v/>
      </c>
      <c r="E174" s="47"/>
    </row>
    <row r="175" spans="1:5" x14ac:dyDescent="0.2">
      <c r="A175" s="50">
        <v>5421</v>
      </c>
      <c r="B175" s="47" t="s">
        <v>280</v>
      </c>
      <c r="C175" s="148">
        <v>0</v>
      </c>
      <c r="D175" s="48" t="str">
        <f t="shared" si="2"/>
        <v/>
      </c>
      <c r="E175" s="47"/>
    </row>
    <row r="176" spans="1:5" x14ac:dyDescent="0.2">
      <c r="A176" s="50">
        <v>5422</v>
      </c>
      <c r="B176" s="47" t="s">
        <v>279</v>
      </c>
      <c r="C176" s="148">
        <v>0</v>
      </c>
      <c r="D176" s="48" t="str">
        <f t="shared" si="2"/>
        <v/>
      </c>
      <c r="E176" s="47"/>
    </row>
    <row r="177" spans="1:5" x14ac:dyDescent="0.2">
      <c r="A177" s="50">
        <v>5430</v>
      </c>
      <c r="B177" s="47" t="s">
        <v>278</v>
      </c>
      <c r="C177" s="148">
        <v>0</v>
      </c>
      <c r="D177" s="48" t="str">
        <f t="shared" si="2"/>
        <v/>
      </c>
      <c r="E177" s="47"/>
    </row>
    <row r="178" spans="1:5" x14ac:dyDescent="0.2">
      <c r="A178" s="50">
        <v>5431</v>
      </c>
      <c r="B178" s="47" t="s">
        <v>277</v>
      </c>
      <c r="C178" s="148">
        <v>0</v>
      </c>
      <c r="D178" s="48" t="str">
        <f t="shared" si="2"/>
        <v/>
      </c>
      <c r="E178" s="47"/>
    </row>
    <row r="179" spans="1:5" x14ac:dyDescent="0.2">
      <c r="A179" s="50">
        <v>5432</v>
      </c>
      <c r="B179" s="47" t="s">
        <v>276</v>
      </c>
      <c r="C179" s="148">
        <v>0</v>
      </c>
      <c r="D179" s="48" t="str">
        <f t="shared" si="2"/>
        <v/>
      </c>
      <c r="E179" s="47"/>
    </row>
    <row r="180" spans="1:5" x14ac:dyDescent="0.2">
      <c r="A180" s="50">
        <v>5440</v>
      </c>
      <c r="B180" s="47" t="s">
        <v>275</v>
      </c>
      <c r="C180" s="148">
        <v>0</v>
      </c>
      <c r="D180" s="48" t="str">
        <f t="shared" si="2"/>
        <v/>
      </c>
      <c r="E180" s="47"/>
    </row>
    <row r="181" spans="1:5" x14ac:dyDescent="0.2">
      <c r="A181" s="50">
        <v>5441</v>
      </c>
      <c r="B181" s="47" t="s">
        <v>275</v>
      </c>
      <c r="C181" s="148">
        <v>0</v>
      </c>
      <c r="D181" s="48" t="str">
        <f t="shared" si="2"/>
        <v/>
      </c>
      <c r="E181" s="47"/>
    </row>
    <row r="182" spans="1:5" x14ac:dyDescent="0.2">
      <c r="A182" s="50">
        <v>5450</v>
      </c>
      <c r="B182" s="47" t="s">
        <v>274</v>
      </c>
      <c r="C182" s="148">
        <v>0</v>
      </c>
      <c r="D182" s="48" t="str">
        <f t="shared" si="2"/>
        <v/>
      </c>
      <c r="E182" s="47"/>
    </row>
    <row r="183" spans="1:5" x14ac:dyDescent="0.2">
      <c r="A183" s="50">
        <v>5451</v>
      </c>
      <c r="B183" s="47" t="s">
        <v>273</v>
      </c>
      <c r="C183" s="148">
        <v>0</v>
      </c>
      <c r="D183" s="48" t="str">
        <f t="shared" si="2"/>
        <v/>
      </c>
      <c r="E183" s="47"/>
    </row>
    <row r="184" spans="1:5" x14ac:dyDescent="0.2">
      <c r="A184" s="50">
        <v>5452</v>
      </c>
      <c r="B184" s="47" t="s">
        <v>272</v>
      </c>
      <c r="C184" s="148">
        <v>0</v>
      </c>
      <c r="D184" s="48" t="str">
        <f t="shared" si="2"/>
        <v/>
      </c>
      <c r="E184" s="47"/>
    </row>
    <row r="185" spans="1:5" x14ac:dyDescent="0.2">
      <c r="A185" s="50">
        <v>5500</v>
      </c>
      <c r="B185" s="47" t="s">
        <v>271</v>
      </c>
      <c r="C185" s="148">
        <v>0</v>
      </c>
      <c r="D185" s="48" t="str">
        <f t="shared" si="2"/>
        <v/>
      </c>
      <c r="E185" s="47"/>
    </row>
    <row r="186" spans="1:5" x14ac:dyDescent="0.2">
      <c r="A186" s="50">
        <v>5510</v>
      </c>
      <c r="B186" s="47" t="s">
        <v>270</v>
      </c>
      <c r="C186" s="148">
        <v>0</v>
      </c>
      <c r="D186" s="48" t="str">
        <f t="shared" si="2"/>
        <v/>
      </c>
      <c r="E186" s="47"/>
    </row>
    <row r="187" spans="1:5" x14ac:dyDescent="0.2">
      <c r="A187" s="50">
        <v>5511</v>
      </c>
      <c r="B187" s="47" t="s">
        <v>269</v>
      </c>
      <c r="C187" s="148">
        <v>0</v>
      </c>
      <c r="D187" s="48" t="str">
        <f t="shared" si="2"/>
        <v/>
      </c>
      <c r="E187" s="47"/>
    </row>
    <row r="188" spans="1:5" x14ac:dyDescent="0.2">
      <c r="A188" s="50">
        <v>5512</v>
      </c>
      <c r="B188" s="47" t="s">
        <v>268</v>
      </c>
      <c r="C188" s="148">
        <v>0</v>
      </c>
      <c r="D188" s="48" t="str">
        <f t="shared" si="2"/>
        <v/>
      </c>
      <c r="E188" s="47"/>
    </row>
    <row r="189" spans="1:5" x14ac:dyDescent="0.2">
      <c r="A189" s="50">
        <v>5513</v>
      </c>
      <c r="B189" s="47" t="s">
        <v>267</v>
      </c>
      <c r="C189" s="148">
        <v>0</v>
      </c>
      <c r="D189" s="48" t="str">
        <f t="shared" si="2"/>
        <v/>
      </c>
      <c r="E189" s="47"/>
    </row>
    <row r="190" spans="1:5" x14ac:dyDescent="0.2">
      <c r="A190" s="50">
        <v>5514</v>
      </c>
      <c r="B190" s="47" t="s">
        <v>266</v>
      </c>
      <c r="C190" s="148">
        <v>0</v>
      </c>
      <c r="D190" s="48" t="str">
        <f t="shared" si="2"/>
        <v/>
      </c>
      <c r="E190" s="47"/>
    </row>
    <row r="191" spans="1:5" x14ac:dyDescent="0.2">
      <c r="A191" s="50">
        <v>5515</v>
      </c>
      <c r="B191" s="47" t="s">
        <v>265</v>
      </c>
      <c r="C191" s="148">
        <v>0</v>
      </c>
      <c r="D191" s="48" t="str">
        <f t="shared" si="2"/>
        <v/>
      </c>
      <c r="E191" s="47"/>
    </row>
    <row r="192" spans="1:5" x14ac:dyDescent="0.2">
      <c r="A192" s="50">
        <v>5516</v>
      </c>
      <c r="B192" s="47" t="s">
        <v>264</v>
      </c>
      <c r="C192" s="148">
        <v>0</v>
      </c>
      <c r="D192" s="48" t="str">
        <f t="shared" si="2"/>
        <v/>
      </c>
      <c r="E192" s="47"/>
    </row>
    <row r="193" spans="1:5" x14ac:dyDescent="0.2">
      <c r="A193" s="50">
        <v>5517</v>
      </c>
      <c r="B193" s="47" t="s">
        <v>263</v>
      </c>
      <c r="C193" s="148">
        <v>0</v>
      </c>
      <c r="D193" s="48" t="str">
        <f t="shared" si="2"/>
        <v/>
      </c>
      <c r="E193" s="47"/>
    </row>
    <row r="194" spans="1:5" x14ac:dyDescent="0.2">
      <c r="A194" s="50">
        <v>5518</v>
      </c>
      <c r="B194" s="47" t="s">
        <v>262</v>
      </c>
      <c r="C194" s="148">
        <v>0</v>
      </c>
      <c r="D194" s="48" t="str">
        <f t="shared" si="2"/>
        <v/>
      </c>
      <c r="E194" s="47"/>
    </row>
    <row r="195" spans="1:5" x14ac:dyDescent="0.2">
      <c r="A195" s="50">
        <v>5520</v>
      </c>
      <c r="B195" s="47" t="s">
        <v>261</v>
      </c>
      <c r="C195" s="148">
        <v>0</v>
      </c>
      <c r="D195" s="48" t="str">
        <f t="shared" ref="D195:D216" si="3">IFERROR(C195/C195,"")</f>
        <v/>
      </c>
      <c r="E195" s="47"/>
    </row>
    <row r="196" spans="1:5" x14ac:dyDescent="0.2">
      <c r="A196" s="50">
        <v>5521</v>
      </c>
      <c r="B196" s="47" t="s">
        <v>260</v>
      </c>
      <c r="C196" s="148">
        <v>0</v>
      </c>
      <c r="D196" s="48" t="str">
        <f t="shared" si="3"/>
        <v/>
      </c>
      <c r="E196" s="47"/>
    </row>
    <row r="197" spans="1:5" x14ac:dyDescent="0.2">
      <c r="A197" s="50">
        <v>5522</v>
      </c>
      <c r="B197" s="47" t="s">
        <v>259</v>
      </c>
      <c r="C197" s="148">
        <v>0</v>
      </c>
      <c r="D197" s="48" t="str">
        <f t="shared" si="3"/>
        <v/>
      </c>
      <c r="E197" s="47"/>
    </row>
    <row r="198" spans="1:5" x14ac:dyDescent="0.2">
      <c r="A198" s="50">
        <v>5530</v>
      </c>
      <c r="B198" s="47" t="s">
        <v>258</v>
      </c>
      <c r="C198" s="148">
        <v>0</v>
      </c>
      <c r="D198" s="48" t="str">
        <f t="shared" si="3"/>
        <v/>
      </c>
      <c r="E198" s="47"/>
    </row>
    <row r="199" spans="1:5" x14ac:dyDescent="0.2">
      <c r="A199" s="50">
        <v>5531</v>
      </c>
      <c r="B199" s="47" t="s">
        <v>257</v>
      </c>
      <c r="C199" s="148">
        <v>0</v>
      </c>
      <c r="D199" s="48" t="str">
        <f t="shared" si="3"/>
        <v/>
      </c>
      <c r="E199" s="47"/>
    </row>
    <row r="200" spans="1:5" x14ac:dyDescent="0.2">
      <c r="A200" s="50">
        <v>5532</v>
      </c>
      <c r="B200" s="47" t="s">
        <v>256</v>
      </c>
      <c r="C200" s="148">
        <v>0</v>
      </c>
      <c r="D200" s="48" t="str">
        <f t="shared" si="3"/>
        <v/>
      </c>
      <c r="E200" s="47"/>
    </row>
    <row r="201" spans="1:5" x14ac:dyDescent="0.2">
      <c r="A201" s="50">
        <v>5533</v>
      </c>
      <c r="B201" s="47" t="s">
        <v>255</v>
      </c>
      <c r="C201" s="148">
        <v>0</v>
      </c>
      <c r="D201" s="48" t="str">
        <f t="shared" si="3"/>
        <v/>
      </c>
      <c r="E201" s="47"/>
    </row>
    <row r="202" spans="1:5" x14ac:dyDescent="0.2">
      <c r="A202" s="50">
        <v>5534</v>
      </c>
      <c r="B202" s="47" t="s">
        <v>254</v>
      </c>
      <c r="C202" s="148">
        <v>0</v>
      </c>
      <c r="D202" s="48" t="str">
        <f t="shared" si="3"/>
        <v/>
      </c>
      <c r="E202" s="47"/>
    </row>
    <row r="203" spans="1:5" x14ac:dyDescent="0.2">
      <c r="A203" s="50">
        <v>5535</v>
      </c>
      <c r="B203" s="47" t="s">
        <v>253</v>
      </c>
      <c r="C203" s="148">
        <v>0</v>
      </c>
      <c r="D203" s="48" t="str">
        <f t="shared" si="3"/>
        <v/>
      </c>
      <c r="E203" s="47"/>
    </row>
    <row r="204" spans="1:5" x14ac:dyDescent="0.2">
      <c r="A204" s="50">
        <v>5590</v>
      </c>
      <c r="B204" s="47" t="s">
        <v>250</v>
      </c>
      <c r="C204" s="148">
        <v>0</v>
      </c>
      <c r="D204" s="48" t="str">
        <f t="shared" si="3"/>
        <v/>
      </c>
      <c r="E204" s="47"/>
    </row>
    <row r="205" spans="1:5" x14ac:dyDescent="0.2">
      <c r="A205" s="50">
        <v>5591</v>
      </c>
      <c r="B205" s="47" t="s">
        <v>249</v>
      </c>
      <c r="C205" s="148">
        <v>0</v>
      </c>
      <c r="D205" s="48" t="str">
        <f t="shared" si="3"/>
        <v/>
      </c>
      <c r="E205" s="47"/>
    </row>
    <row r="206" spans="1:5" x14ac:dyDescent="0.2">
      <c r="A206" s="50">
        <v>5592</v>
      </c>
      <c r="B206" s="47" t="s">
        <v>248</v>
      </c>
      <c r="C206" s="148">
        <v>0</v>
      </c>
      <c r="D206" s="48" t="str">
        <f t="shared" si="3"/>
        <v/>
      </c>
      <c r="E206" s="47"/>
    </row>
    <row r="207" spans="1:5" x14ac:dyDescent="0.2">
      <c r="A207" s="50">
        <v>5593</v>
      </c>
      <c r="B207" s="47" t="s">
        <v>247</v>
      </c>
      <c r="C207" s="148">
        <v>0</v>
      </c>
      <c r="D207" s="48" t="str">
        <f t="shared" si="3"/>
        <v/>
      </c>
      <c r="E207" s="47"/>
    </row>
    <row r="208" spans="1:5" x14ac:dyDescent="0.2">
      <c r="A208" s="50">
        <v>5594</v>
      </c>
      <c r="B208" s="47" t="s">
        <v>246</v>
      </c>
      <c r="C208" s="148">
        <v>0</v>
      </c>
      <c r="D208" s="48" t="str">
        <f t="shared" si="3"/>
        <v/>
      </c>
      <c r="E208" s="47"/>
    </row>
    <row r="209" spans="1:5" x14ac:dyDescent="0.2">
      <c r="A209" s="50">
        <v>5595</v>
      </c>
      <c r="B209" s="47" t="s">
        <v>245</v>
      </c>
      <c r="C209" s="148">
        <v>0</v>
      </c>
      <c r="D209" s="48" t="str">
        <f t="shared" si="3"/>
        <v/>
      </c>
      <c r="E209" s="47"/>
    </row>
    <row r="210" spans="1:5" x14ac:dyDescent="0.2">
      <c r="A210" s="50">
        <v>5596</v>
      </c>
      <c r="B210" s="47" t="s">
        <v>244</v>
      </c>
      <c r="C210" s="148">
        <v>0</v>
      </c>
      <c r="D210" s="48" t="str">
        <f t="shared" si="3"/>
        <v/>
      </c>
      <c r="E210" s="47"/>
    </row>
    <row r="211" spans="1:5" x14ac:dyDescent="0.2">
      <c r="A211" s="50">
        <v>5597</v>
      </c>
      <c r="B211" s="47" t="s">
        <v>243</v>
      </c>
      <c r="C211" s="148">
        <v>0</v>
      </c>
      <c r="D211" s="48" t="str">
        <f t="shared" si="3"/>
        <v/>
      </c>
      <c r="E211" s="47"/>
    </row>
    <row r="212" spans="1:5" x14ac:dyDescent="0.2">
      <c r="A212" s="50">
        <v>5598</v>
      </c>
      <c r="B212" s="47" t="s">
        <v>242</v>
      </c>
      <c r="C212" s="148">
        <v>0</v>
      </c>
      <c r="D212" s="48" t="str">
        <f t="shared" si="3"/>
        <v/>
      </c>
      <c r="E212" s="47"/>
    </row>
    <row r="213" spans="1:5" x14ac:dyDescent="0.2">
      <c r="A213" s="50">
        <v>5599</v>
      </c>
      <c r="B213" s="47" t="s">
        <v>241</v>
      </c>
      <c r="C213" s="148">
        <v>0</v>
      </c>
      <c r="D213" s="48" t="str">
        <f t="shared" si="3"/>
        <v/>
      </c>
      <c r="E213" s="47"/>
    </row>
    <row r="214" spans="1:5" x14ac:dyDescent="0.2">
      <c r="A214" s="50">
        <v>5600</v>
      </c>
      <c r="B214" s="47" t="s">
        <v>240</v>
      </c>
      <c r="C214" s="148">
        <v>0</v>
      </c>
      <c r="D214" s="48" t="str">
        <f t="shared" si="3"/>
        <v/>
      </c>
      <c r="E214" s="47"/>
    </row>
    <row r="215" spans="1:5" x14ac:dyDescent="0.2">
      <c r="A215" s="50">
        <v>5610</v>
      </c>
      <c r="B215" s="47" t="s">
        <v>239</v>
      </c>
      <c r="C215" s="148">
        <v>0</v>
      </c>
      <c r="D215" s="48" t="str">
        <f t="shared" si="3"/>
        <v/>
      </c>
      <c r="E215" s="47"/>
    </row>
    <row r="216" spans="1:5" x14ac:dyDescent="0.2">
      <c r="A216" s="50">
        <v>5611</v>
      </c>
      <c r="B216" s="47" t="s">
        <v>238</v>
      </c>
      <c r="C216" s="148">
        <v>0</v>
      </c>
      <c r="D216" s="48" t="str">
        <f t="shared" si="3"/>
        <v/>
      </c>
      <c r="E216" s="47"/>
    </row>
    <row r="218" spans="1:5" x14ac:dyDescent="0.2">
      <c r="B218" s="40" t="s">
        <v>237</v>
      </c>
    </row>
    <row r="219" spans="1:5" ht="11.25" customHeight="1" x14ac:dyDescent="0.2">
      <c r="B219" s="405" t="s">
        <v>1252</v>
      </c>
      <c r="C219" s="405"/>
      <c r="D219" s="405"/>
    </row>
    <row r="220" spans="1:5" x14ac:dyDescent="0.2">
      <c r="B220" s="405"/>
      <c r="C220" s="405"/>
      <c r="D220" s="405"/>
    </row>
  </sheetData>
  <sheetProtection formatCells="0" formatColumns="0" formatRows="0" insertColumns="0" insertRows="0" insertHyperlinks="0" deleteColumns="0" deleteRows="0" sort="0" autoFilter="0" pivotTables="0"/>
  <mergeCells count="4">
    <mergeCell ref="A1:C1"/>
    <mergeCell ref="A2:C2"/>
    <mergeCell ref="A3:C3"/>
    <mergeCell ref="B219:D220"/>
  </mergeCells>
  <pageMargins left="1" right="1" top="1" bottom="1" header="0.5" footer="0.5"/>
  <pageSetup scale="24"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218"/>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40" customWidth="1"/>
    <col min="2" max="2" width="72.85546875" style="40" bestFit="1" customWidth="1"/>
    <col min="3" max="3" width="15.7109375" style="40" customWidth="1"/>
    <col min="4" max="5" width="19.7109375" style="40" customWidth="1"/>
    <col min="6" max="16384" width="9.140625" style="40"/>
  </cols>
  <sheetData>
    <row r="1" spans="1:5" s="128" customFormat="1" ht="18.95" customHeight="1" x14ac:dyDescent="0.25">
      <c r="A1" s="377" t="s">
        <v>1240</v>
      </c>
      <c r="B1" s="377"/>
      <c r="C1" s="377"/>
      <c r="D1" s="36" t="s">
        <v>95</v>
      </c>
      <c r="E1" s="37">
        <v>2022</v>
      </c>
    </row>
    <row r="2" spans="1:5" s="127" customFormat="1" ht="18.95" customHeight="1" x14ac:dyDescent="0.25">
      <c r="A2" s="377" t="s">
        <v>435</v>
      </c>
      <c r="B2" s="377"/>
      <c r="C2" s="377"/>
      <c r="D2" s="36" t="s">
        <v>97</v>
      </c>
      <c r="E2" s="37" t="s">
        <v>599</v>
      </c>
    </row>
    <row r="3" spans="1:5" s="127" customFormat="1" ht="18.95" customHeight="1" x14ac:dyDescent="0.25">
      <c r="A3" s="377" t="s">
        <v>1239</v>
      </c>
      <c r="B3" s="377"/>
      <c r="C3" s="377"/>
      <c r="D3" s="36" t="s">
        <v>98</v>
      </c>
      <c r="E3" s="37">
        <v>4</v>
      </c>
    </row>
    <row r="4" spans="1:5" x14ac:dyDescent="0.2">
      <c r="A4" s="38" t="s">
        <v>99</v>
      </c>
      <c r="B4" s="39"/>
      <c r="C4" s="39"/>
      <c r="D4" s="39"/>
      <c r="E4" s="39"/>
    </row>
    <row r="6" spans="1:5" x14ac:dyDescent="0.2">
      <c r="A6" s="52" t="s">
        <v>434</v>
      </c>
      <c r="B6" s="52"/>
      <c r="C6" s="52"/>
      <c r="D6" s="52"/>
      <c r="E6" s="52"/>
    </row>
    <row r="7" spans="1:5" x14ac:dyDescent="0.2">
      <c r="A7" s="51" t="s">
        <v>101</v>
      </c>
      <c r="B7" s="51" t="s">
        <v>102</v>
      </c>
      <c r="C7" s="51" t="s">
        <v>103</v>
      </c>
      <c r="D7" s="51" t="s">
        <v>386</v>
      </c>
      <c r="E7" s="51"/>
    </row>
    <row r="8" spans="1:5" x14ac:dyDescent="0.2">
      <c r="A8" s="54">
        <v>4100</v>
      </c>
      <c r="B8" s="47" t="s">
        <v>433</v>
      </c>
      <c r="C8" s="270">
        <v>16125677.279999999</v>
      </c>
      <c r="D8" s="47"/>
      <c r="E8" s="53"/>
    </row>
    <row r="9" spans="1:5" x14ac:dyDescent="0.2">
      <c r="A9" s="54">
        <v>4110</v>
      </c>
      <c r="B9" s="47" t="s">
        <v>432</v>
      </c>
      <c r="C9" s="270">
        <v>0</v>
      </c>
      <c r="D9" s="47"/>
      <c r="E9" s="53"/>
    </row>
    <row r="10" spans="1:5" x14ac:dyDescent="0.2">
      <c r="A10" s="54">
        <v>4111</v>
      </c>
      <c r="B10" s="47" t="s">
        <v>431</v>
      </c>
      <c r="C10" s="270">
        <v>0</v>
      </c>
      <c r="D10" s="47"/>
      <c r="E10" s="53"/>
    </row>
    <row r="11" spans="1:5" x14ac:dyDescent="0.2">
      <c r="A11" s="54">
        <v>4112</v>
      </c>
      <c r="B11" s="47" t="s">
        <v>430</v>
      </c>
      <c r="C11" s="270">
        <v>0</v>
      </c>
      <c r="D11" s="47"/>
      <c r="E11" s="53"/>
    </row>
    <row r="12" spans="1:5" x14ac:dyDescent="0.2">
      <c r="A12" s="54">
        <v>4113</v>
      </c>
      <c r="B12" s="47" t="s">
        <v>429</v>
      </c>
      <c r="C12" s="270">
        <v>0</v>
      </c>
      <c r="D12" s="47"/>
      <c r="E12" s="53"/>
    </row>
    <row r="13" spans="1:5" x14ac:dyDescent="0.2">
      <c r="A13" s="54">
        <v>4114</v>
      </c>
      <c r="B13" s="47" t="s">
        <v>428</v>
      </c>
      <c r="C13" s="270">
        <v>0</v>
      </c>
      <c r="D13" s="47"/>
      <c r="E13" s="53"/>
    </row>
    <row r="14" spans="1:5" x14ac:dyDescent="0.2">
      <c r="A14" s="54">
        <v>4115</v>
      </c>
      <c r="B14" s="47" t="s">
        <v>427</v>
      </c>
      <c r="C14" s="270">
        <v>0</v>
      </c>
      <c r="D14" s="47"/>
      <c r="E14" s="53"/>
    </row>
    <row r="15" spans="1:5" x14ac:dyDescent="0.2">
      <c r="A15" s="54">
        <v>4116</v>
      </c>
      <c r="B15" s="47" t="s">
        <v>426</v>
      </c>
      <c r="C15" s="270">
        <v>0</v>
      </c>
      <c r="D15" s="47"/>
      <c r="E15" s="53"/>
    </row>
    <row r="16" spans="1:5" x14ac:dyDescent="0.2">
      <c r="A16" s="54">
        <v>4117</v>
      </c>
      <c r="B16" s="47" t="s">
        <v>425</v>
      </c>
      <c r="C16" s="270">
        <v>0</v>
      </c>
      <c r="D16" s="47"/>
      <c r="E16" s="53"/>
    </row>
    <row r="17" spans="1:5" ht="22.5" x14ac:dyDescent="0.2">
      <c r="A17" s="54">
        <v>4118</v>
      </c>
      <c r="B17" s="55" t="s">
        <v>424</v>
      </c>
      <c r="C17" s="270">
        <v>0</v>
      </c>
      <c r="D17" s="47"/>
      <c r="E17" s="53"/>
    </row>
    <row r="18" spans="1:5" x14ac:dyDescent="0.2">
      <c r="A18" s="54">
        <v>4119</v>
      </c>
      <c r="B18" s="47" t="s">
        <v>423</v>
      </c>
      <c r="C18" s="270">
        <v>0</v>
      </c>
      <c r="D18" s="47"/>
      <c r="E18" s="53"/>
    </row>
    <row r="19" spans="1:5" x14ac:dyDescent="0.2">
      <c r="A19" s="54">
        <v>4120</v>
      </c>
      <c r="B19" s="47" t="s">
        <v>422</v>
      </c>
      <c r="C19" s="270">
        <v>0</v>
      </c>
      <c r="D19" s="47"/>
      <c r="E19" s="53"/>
    </row>
    <row r="20" spans="1:5" x14ac:dyDescent="0.2">
      <c r="A20" s="54">
        <v>4121</v>
      </c>
      <c r="B20" s="47" t="s">
        <v>421</v>
      </c>
      <c r="C20" s="270">
        <v>0</v>
      </c>
      <c r="D20" s="47"/>
      <c r="E20" s="53"/>
    </row>
    <row r="21" spans="1:5" x14ac:dyDescent="0.2">
      <c r="A21" s="54">
        <v>4122</v>
      </c>
      <c r="B21" s="47" t="s">
        <v>420</v>
      </c>
      <c r="C21" s="270">
        <v>0</v>
      </c>
      <c r="D21" s="47"/>
      <c r="E21" s="53"/>
    </row>
    <row r="22" spans="1:5" x14ac:dyDescent="0.2">
      <c r="A22" s="54">
        <v>4123</v>
      </c>
      <c r="B22" s="47" t="s">
        <v>419</v>
      </c>
      <c r="C22" s="270">
        <v>0</v>
      </c>
      <c r="D22" s="47"/>
      <c r="E22" s="53"/>
    </row>
    <row r="23" spans="1:5" x14ac:dyDescent="0.2">
      <c r="A23" s="54">
        <v>4124</v>
      </c>
      <c r="B23" s="47" t="s">
        <v>418</v>
      </c>
      <c r="C23" s="270">
        <v>0</v>
      </c>
      <c r="D23" s="47"/>
      <c r="E23" s="53"/>
    </row>
    <row r="24" spans="1:5" x14ac:dyDescent="0.2">
      <c r="A24" s="54">
        <v>4129</v>
      </c>
      <c r="B24" s="47" t="s">
        <v>417</v>
      </c>
      <c r="C24" s="270">
        <v>0</v>
      </c>
      <c r="D24" s="47"/>
      <c r="E24" s="53"/>
    </row>
    <row r="25" spans="1:5" x14ac:dyDescent="0.2">
      <c r="A25" s="54">
        <v>4130</v>
      </c>
      <c r="B25" s="47" t="s">
        <v>416</v>
      </c>
      <c r="C25" s="270">
        <v>0</v>
      </c>
      <c r="D25" s="47"/>
      <c r="E25" s="53"/>
    </row>
    <row r="26" spans="1:5" x14ac:dyDescent="0.2">
      <c r="A26" s="54">
        <v>4131</v>
      </c>
      <c r="B26" s="47" t="s">
        <v>415</v>
      </c>
      <c r="C26" s="270">
        <v>0</v>
      </c>
      <c r="D26" s="47"/>
      <c r="E26" s="53"/>
    </row>
    <row r="27" spans="1:5" ht="22.5" x14ac:dyDescent="0.2">
      <c r="A27" s="54">
        <v>4132</v>
      </c>
      <c r="B27" s="55" t="s">
        <v>414</v>
      </c>
      <c r="C27" s="270">
        <v>0</v>
      </c>
      <c r="D27" s="47"/>
      <c r="E27" s="53"/>
    </row>
    <row r="28" spans="1:5" x14ac:dyDescent="0.2">
      <c r="A28" s="54">
        <v>4140</v>
      </c>
      <c r="B28" s="47" t="s">
        <v>413</v>
      </c>
      <c r="C28" s="270">
        <v>5250542.59</v>
      </c>
      <c r="D28" s="47"/>
      <c r="E28" s="53"/>
    </row>
    <row r="29" spans="1:5" x14ac:dyDescent="0.2">
      <c r="A29" s="54">
        <v>4141</v>
      </c>
      <c r="B29" s="47" t="s">
        <v>412</v>
      </c>
      <c r="C29" s="270">
        <v>0</v>
      </c>
      <c r="D29" s="47"/>
      <c r="E29" s="53"/>
    </row>
    <row r="30" spans="1:5" x14ac:dyDescent="0.2">
      <c r="A30" s="54">
        <v>4143</v>
      </c>
      <c r="B30" s="47" t="s">
        <v>411</v>
      </c>
      <c r="C30" s="270">
        <v>5250542.59</v>
      </c>
      <c r="D30" s="47"/>
      <c r="E30" s="53"/>
    </row>
    <row r="31" spans="1:5" x14ac:dyDescent="0.2">
      <c r="A31" s="54">
        <v>4144</v>
      </c>
      <c r="B31" s="47" t="s">
        <v>410</v>
      </c>
      <c r="C31" s="270">
        <v>0</v>
      </c>
      <c r="D31" s="47"/>
      <c r="E31" s="53"/>
    </row>
    <row r="32" spans="1:5" ht="22.5" x14ac:dyDescent="0.2">
      <c r="A32" s="54">
        <v>4145</v>
      </c>
      <c r="B32" s="55" t="s">
        <v>409</v>
      </c>
      <c r="C32" s="270">
        <v>0</v>
      </c>
      <c r="D32" s="47"/>
      <c r="E32" s="53"/>
    </row>
    <row r="33" spans="1:5" x14ac:dyDescent="0.2">
      <c r="A33" s="54">
        <v>4149</v>
      </c>
      <c r="B33" s="47" t="s">
        <v>408</v>
      </c>
      <c r="C33" s="270">
        <v>0</v>
      </c>
      <c r="D33" s="47"/>
      <c r="E33" s="53"/>
    </row>
    <row r="34" spans="1:5" x14ac:dyDescent="0.2">
      <c r="A34" s="54">
        <v>4150</v>
      </c>
      <c r="B34" s="47" t="s">
        <v>407</v>
      </c>
      <c r="C34" s="270">
        <v>6780687</v>
      </c>
      <c r="D34" s="47"/>
      <c r="E34" s="53"/>
    </row>
    <row r="35" spans="1:5" x14ac:dyDescent="0.2">
      <c r="A35" s="54">
        <v>4151</v>
      </c>
      <c r="B35" s="47" t="s">
        <v>407</v>
      </c>
      <c r="C35" s="270">
        <v>0</v>
      </c>
      <c r="D35" s="47"/>
      <c r="E35" s="53"/>
    </row>
    <row r="36" spans="1:5" ht="22.5" x14ac:dyDescent="0.2">
      <c r="A36" s="54">
        <v>4154</v>
      </c>
      <c r="B36" s="55" t="s">
        <v>406</v>
      </c>
      <c r="C36" s="270">
        <v>0</v>
      </c>
      <c r="D36" s="47"/>
      <c r="E36" s="53"/>
    </row>
    <row r="37" spans="1:5" x14ac:dyDescent="0.2">
      <c r="A37" s="54">
        <v>4160</v>
      </c>
      <c r="B37" s="47" t="s">
        <v>405</v>
      </c>
      <c r="C37" s="270">
        <v>4094447.69</v>
      </c>
      <c r="D37" s="47"/>
      <c r="E37" s="53"/>
    </row>
    <row r="38" spans="1:5" x14ac:dyDescent="0.2">
      <c r="A38" s="54">
        <v>4161</v>
      </c>
      <c r="B38" s="47" t="s">
        <v>404</v>
      </c>
      <c r="C38" s="270">
        <v>0</v>
      </c>
      <c r="D38" s="47"/>
      <c r="E38" s="53"/>
    </row>
    <row r="39" spans="1:5" x14ac:dyDescent="0.2">
      <c r="A39" s="54">
        <v>4162</v>
      </c>
      <c r="B39" s="47" t="s">
        <v>403</v>
      </c>
      <c r="C39" s="270">
        <v>0</v>
      </c>
      <c r="D39" s="47"/>
      <c r="E39" s="53"/>
    </row>
    <row r="40" spans="1:5" x14ac:dyDescent="0.2">
      <c r="A40" s="54">
        <v>4163</v>
      </c>
      <c r="B40" s="47" t="s">
        <v>402</v>
      </c>
      <c r="C40" s="270">
        <v>0</v>
      </c>
      <c r="D40" s="47"/>
      <c r="E40" s="53"/>
    </row>
    <row r="41" spans="1:5" x14ac:dyDescent="0.2">
      <c r="A41" s="54">
        <v>4164</v>
      </c>
      <c r="B41" s="47" t="s">
        <v>401</v>
      </c>
      <c r="C41" s="270">
        <v>0</v>
      </c>
      <c r="D41" s="47"/>
      <c r="E41" s="53"/>
    </row>
    <row r="42" spans="1:5" x14ac:dyDescent="0.2">
      <c r="A42" s="54">
        <v>4165</v>
      </c>
      <c r="B42" s="47" t="s">
        <v>400</v>
      </c>
      <c r="C42" s="270">
        <v>0</v>
      </c>
      <c r="D42" s="47"/>
      <c r="E42" s="53"/>
    </row>
    <row r="43" spans="1:5" ht="22.5" x14ac:dyDescent="0.2">
      <c r="A43" s="54">
        <v>4166</v>
      </c>
      <c r="B43" s="55" t="s">
        <v>399</v>
      </c>
      <c r="C43" s="270">
        <v>0</v>
      </c>
      <c r="D43" s="47"/>
      <c r="E43" s="53"/>
    </row>
    <row r="44" spans="1:5" x14ac:dyDescent="0.2">
      <c r="A44" s="54">
        <v>4168</v>
      </c>
      <c r="B44" s="47" t="s">
        <v>398</v>
      </c>
      <c r="C44" s="270">
        <v>0</v>
      </c>
      <c r="D44" s="47"/>
      <c r="E44" s="53"/>
    </row>
    <row r="45" spans="1:5" x14ac:dyDescent="0.2">
      <c r="A45" s="54">
        <v>4169</v>
      </c>
      <c r="B45" s="47" t="s">
        <v>397</v>
      </c>
      <c r="C45" s="270">
        <v>4094447.69</v>
      </c>
      <c r="D45" s="47"/>
      <c r="E45" s="53"/>
    </row>
    <row r="46" spans="1:5" x14ac:dyDescent="0.2">
      <c r="A46" s="54">
        <v>4170</v>
      </c>
      <c r="B46" s="47" t="s">
        <v>396</v>
      </c>
      <c r="C46" s="270">
        <v>0</v>
      </c>
      <c r="D46" s="47"/>
      <c r="E46" s="53"/>
    </row>
    <row r="47" spans="1:5" x14ac:dyDescent="0.2">
      <c r="A47" s="54">
        <v>4171</v>
      </c>
      <c r="B47" s="47" t="s">
        <v>395</v>
      </c>
      <c r="C47" s="270">
        <v>0</v>
      </c>
      <c r="D47" s="47"/>
      <c r="E47" s="53"/>
    </row>
    <row r="48" spans="1:5" x14ac:dyDescent="0.2">
      <c r="A48" s="54">
        <v>4172</v>
      </c>
      <c r="B48" s="47" t="s">
        <v>394</v>
      </c>
      <c r="C48" s="270">
        <v>0</v>
      </c>
      <c r="D48" s="47"/>
      <c r="E48" s="53"/>
    </row>
    <row r="49" spans="1:5" ht="22.5" x14ac:dyDescent="0.2">
      <c r="A49" s="54">
        <v>4173</v>
      </c>
      <c r="B49" s="55" t="s">
        <v>393</v>
      </c>
      <c r="C49" s="270">
        <v>0</v>
      </c>
      <c r="D49" s="47"/>
      <c r="E49" s="53"/>
    </row>
    <row r="50" spans="1:5" ht="22.5" x14ac:dyDescent="0.2">
      <c r="A50" s="54">
        <v>4174</v>
      </c>
      <c r="B50" s="55" t="s">
        <v>392</v>
      </c>
      <c r="C50" s="270">
        <v>0</v>
      </c>
      <c r="D50" s="47"/>
      <c r="E50" s="53"/>
    </row>
    <row r="51" spans="1:5" ht="22.5" x14ac:dyDescent="0.2">
      <c r="A51" s="54">
        <v>4175</v>
      </c>
      <c r="B51" s="55" t="s">
        <v>391</v>
      </c>
      <c r="C51" s="270">
        <v>0</v>
      </c>
      <c r="D51" s="47"/>
      <c r="E51" s="53"/>
    </row>
    <row r="52" spans="1:5" ht="22.5" x14ac:dyDescent="0.2">
      <c r="A52" s="54">
        <v>4176</v>
      </c>
      <c r="B52" s="55" t="s">
        <v>390</v>
      </c>
      <c r="C52" s="270">
        <v>0</v>
      </c>
      <c r="D52" s="47"/>
      <c r="E52" s="53"/>
    </row>
    <row r="53" spans="1:5" ht="22.5" x14ac:dyDescent="0.2">
      <c r="A53" s="54">
        <v>4177</v>
      </c>
      <c r="B53" s="55" t="s">
        <v>389</v>
      </c>
      <c r="C53" s="270">
        <v>0</v>
      </c>
      <c r="D53" s="47"/>
      <c r="E53" s="53"/>
    </row>
    <row r="54" spans="1:5" ht="22.5" x14ac:dyDescent="0.2">
      <c r="A54" s="54">
        <v>4178</v>
      </c>
      <c r="B54" s="55" t="s">
        <v>388</v>
      </c>
      <c r="C54" s="270">
        <v>0</v>
      </c>
      <c r="D54" s="47"/>
      <c r="E54" s="53"/>
    </row>
    <row r="55" spans="1:5" x14ac:dyDescent="0.2">
      <c r="A55" s="54"/>
      <c r="B55" s="55"/>
      <c r="C55" s="49"/>
      <c r="D55" s="47"/>
      <c r="E55" s="53"/>
    </row>
    <row r="56" spans="1:5" x14ac:dyDescent="0.2">
      <c r="A56" s="52" t="s">
        <v>387</v>
      </c>
      <c r="B56" s="52"/>
      <c r="C56" s="52"/>
      <c r="D56" s="52"/>
      <c r="E56" s="52"/>
    </row>
    <row r="57" spans="1:5" x14ac:dyDescent="0.2">
      <c r="A57" s="51" t="s">
        <v>101</v>
      </c>
      <c r="B57" s="51" t="s">
        <v>102</v>
      </c>
      <c r="C57" s="51" t="s">
        <v>103</v>
      </c>
      <c r="D57" s="51" t="s">
        <v>386</v>
      </c>
      <c r="E57" s="51"/>
    </row>
    <row r="58" spans="1:5" ht="33.75" x14ac:dyDescent="0.2">
      <c r="A58" s="54">
        <v>4200</v>
      </c>
      <c r="B58" s="55" t="s">
        <v>385</v>
      </c>
      <c r="C58" s="270">
        <v>136584992.56999999</v>
      </c>
      <c r="D58" s="47"/>
      <c r="E58" s="53"/>
    </row>
    <row r="59" spans="1:5" ht="22.5" x14ac:dyDescent="0.2">
      <c r="A59" s="54">
        <v>4210</v>
      </c>
      <c r="B59" s="55" t="s">
        <v>384</v>
      </c>
      <c r="C59" s="270">
        <v>7650996.7599999998</v>
      </c>
      <c r="D59" s="47"/>
      <c r="E59" s="53"/>
    </row>
    <row r="60" spans="1:5" x14ac:dyDescent="0.2">
      <c r="A60" s="54">
        <v>4211</v>
      </c>
      <c r="B60" s="47" t="s">
        <v>294</v>
      </c>
      <c r="C60" s="270">
        <v>0</v>
      </c>
      <c r="D60" s="47"/>
      <c r="E60" s="53"/>
    </row>
    <row r="61" spans="1:5" x14ac:dyDescent="0.2">
      <c r="A61" s="54">
        <v>4212</v>
      </c>
      <c r="B61" s="47" t="s">
        <v>291</v>
      </c>
      <c r="C61" s="270">
        <v>0</v>
      </c>
      <c r="D61" s="47"/>
      <c r="E61" s="53"/>
    </row>
    <row r="62" spans="1:5" x14ac:dyDescent="0.2">
      <c r="A62" s="54">
        <v>4213</v>
      </c>
      <c r="B62" s="47" t="s">
        <v>288</v>
      </c>
      <c r="C62" s="270">
        <v>7650996.7599999998</v>
      </c>
      <c r="D62" s="47"/>
      <c r="E62" s="53"/>
    </row>
    <row r="63" spans="1:5" x14ac:dyDescent="0.2">
      <c r="A63" s="54">
        <v>4214</v>
      </c>
      <c r="B63" s="47" t="s">
        <v>383</v>
      </c>
      <c r="C63" s="270">
        <v>0</v>
      </c>
      <c r="D63" s="47"/>
      <c r="E63" s="53"/>
    </row>
    <row r="64" spans="1:5" x14ac:dyDescent="0.2">
      <c r="A64" s="54">
        <v>4215</v>
      </c>
      <c r="B64" s="47" t="s">
        <v>382</v>
      </c>
      <c r="C64" s="270">
        <v>0</v>
      </c>
      <c r="D64" s="47"/>
      <c r="E64" s="53"/>
    </row>
    <row r="65" spans="1:5" x14ac:dyDescent="0.2">
      <c r="A65" s="54">
        <v>4220</v>
      </c>
      <c r="B65" s="47" t="s">
        <v>381</v>
      </c>
      <c r="C65" s="270">
        <v>128933995.81</v>
      </c>
      <c r="D65" s="47"/>
      <c r="E65" s="53"/>
    </row>
    <row r="66" spans="1:5" x14ac:dyDescent="0.2">
      <c r="A66" s="54">
        <v>4221</v>
      </c>
      <c r="B66" s="47" t="s">
        <v>380</v>
      </c>
      <c r="C66" s="270">
        <v>0</v>
      </c>
      <c r="D66" s="47"/>
      <c r="E66" s="53"/>
    </row>
    <row r="67" spans="1:5" x14ac:dyDescent="0.2">
      <c r="A67" s="54">
        <v>4223</v>
      </c>
      <c r="B67" s="47" t="s">
        <v>321</v>
      </c>
      <c r="C67" s="270">
        <v>128933995.81</v>
      </c>
      <c r="D67" s="47"/>
      <c r="E67" s="53"/>
    </row>
    <row r="68" spans="1:5" x14ac:dyDescent="0.2">
      <c r="A68" s="54">
        <v>4225</v>
      </c>
      <c r="B68" s="47" t="s">
        <v>313</v>
      </c>
      <c r="C68" s="270">
        <v>0</v>
      </c>
      <c r="D68" s="47"/>
      <c r="E68" s="53"/>
    </row>
    <row r="69" spans="1:5" x14ac:dyDescent="0.2">
      <c r="A69" s="54">
        <v>4227</v>
      </c>
      <c r="B69" s="47" t="s">
        <v>379</v>
      </c>
      <c r="C69" s="270">
        <v>0</v>
      </c>
      <c r="D69" s="47"/>
      <c r="E69" s="53"/>
    </row>
    <row r="70" spans="1:5" x14ac:dyDescent="0.2">
      <c r="A70" s="53"/>
      <c r="B70" s="53"/>
      <c r="C70" s="53"/>
      <c r="D70" s="53"/>
      <c r="E70" s="53"/>
    </row>
    <row r="71" spans="1:5" x14ac:dyDescent="0.2">
      <c r="A71" s="52" t="s">
        <v>378</v>
      </c>
      <c r="B71" s="52"/>
      <c r="C71" s="52"/>
      <c r="D71" s="52"/>
      <c r="E71" s="52"/>
    </row>
    <row r="72" spans="1:5" x14ac:dyDescent="0.2">
      <c r="A72" s="51" t="s">
        <v>101</v>
      </c>
      <c r="B72" s="51" t="s">
        <v>102</v>
      </c>
      <c r="C72" s="51" t="s">
        <v>103</v>
      </c>
      <c r="D72" s="51" t="s">
        <v>215</v>
      </c>
      <c r="E72" s="51" t="s">
        <v>118</v>
      </c>
    </row>
    <row r="73" spans="1:5" x14ac:dyDescent="0.2">
      <c r="A73" s="50">
        <v>4300</v>
      </c>
      <c r="B73" s="47" t="s">
        <v>377</v>
      </c>
      <c r="C73" s="270">
        <v>2247941.2000000002</v>
      </c>
      <c r="D73" s="47"/>
      <c r="E73" s="47"/>
    </row>
    <row r="74" spans="1:5" x14ac:dyDescent="0.2">
      <c r="A74" s="50">
        <v>4310</v>
      </c>
      <c r="B74" s="47" t="s">
        <v>376</v>
      </c>
      <c r="C74" s="270">
        <v>2247941.2000000002</v>
      </c>
      <c r="D74" s="47"/>
      <c r="E74" s="47"/>
    </row>
    <row r="75" spans="1:5" x14ac:dyDescent="0.2">
      <c r="A75" s="50">
        <v>4311</v>
      </c>
      <c r="B75" s="47" t="s">
        <v>375</v>
      </c>
      <c r="C75" s="270">
        <v>2247941.2000000002</v>
      </c>
      <c r="D75" s="47"/>
      <c r="E75" s="47"/>
    </row>
    <row r="76" spans="1:5" x14ac:dyDescent="0.2">
      <c r="A76" s="50">
        <v>4319</v>
      </c>
      <c r="B76" s="47" t="s">
        <v>374</v>
      </c>
      <c r="C76" s="270">
        <v>0</v>
      </c>
      <c r="D76" s="47"/>
      <c r="E76" s="47"/>
    </row>
    <row r="77" spans="1:5" x14ac:dyDescent="0.2">
      <c r="A77" s="50">
        <v>4320</v>
      </c>
      <c r="B77" s="47" t="s">
        <v>373</v>
      </c>
      <c r="C77" s="270">
        <v>0</v>
      </c>
      <c r="D77" s="47"/>
      <c r="E77" s="47"/>
    </row>
    <row r="78" spans="1:5" x14ac:dyDescent="0.2">
      <c r="A78" s="50">
        <v>4321</v>
      </c>
      <c r="B78" s="47" t="s">
        <v>372</v>
      </c>
      <c r="C78" s="270">
        <v>0</v>
      </c>
      <c r="D78" s="47"/>
      <c r="E78" s="47"/>
    </row>
    <row r="79" spans="1:5" x14ac:dyDescent="0.2">
      <c r="A79" s="50">
        <v>4322</v>
      </c>
      <c r="B79" s="47" t="s">
        <v>371</v>
      </c>
      <c r="C79" s="270">
        <v>0</v>
      </c>
      <c r="D79" s="47"/>
      <c r="E79" s="47"/>
    </row>
    <row r="80" spans="1:5" x14ac:dyDescent="0.2">
      <c r="A80" s="50">
        <v>4323</v>
      </c>
      <c r="B80" s="47" t="s">
        <v>370</v>
      </c>
      <c r="C80" s="270">
        <v>0</v>
      </c>
      <c r="D80" s="47"/>
      <c r="E80" s="47"/>
    </row>
    <row r="81" spans="1:5" x14ac:dyDescent="0.2">
      <c r="A81" s="50">
        <v>4324</v>
      </c>
      <c r="B81" s="47" t="s">
        <v>369</v>
      </c>
      <c r="C81" s="270">
        <v>0</v>
      </c>
      <c r="D81" s="47"/>
      <c r="E81" s="47"/>
    </row>
    <row r="82" spans="1:5" x14ac:dyDescent="0.2">
      <c r="A82" s="50">
        <v>4325</v>
      </c>
      <c r="B82" s="47" t="s">
        <v>368</v>
      </c>
      <c r="C82" s="270">
        <v>0</v>
      </c>
      <c r="D82" s="47"/>
      <c r="E82" s="47"/>
    </row>
    <row r="83" spans="1:5" x14ac:dyDescent="0.2">
      <c r="A83" s="50">
        <v>4330</v>
      </c>
      <c r="B83" s="47" t="s">
        <v>367</v>
      </c>
      <c r="C83" s="270">
        <v>0</v>
      </c>
      <c r="D83" s="47"/>
      <c r="E83" s="47"/>
    </row>
    <row r="84" spans="1:5" x14ac:dyDescent="0.2">
      <c r="A84" s="50">
        <v>4331</v>
      </c>
      <c r="B84" s="47" t="s">
        <v>367</v>
      </c>
      <c r="C84" s="270">
        <v>0</v>
      </c>
      <c r="D84" s="47"/>
      <c r="E84" s="47"/>
    </row>
    <row r="85" spans="1:5" x14ac:dyDescent="0.2">
      <c r="A85" s="50">
        <v>4340</v>
      </c>
      <c r="B85" s="47" t="s">
        <v>366</v>
      </c>
      <c r="C85" s="270">
        <v>0</v>
      </c>
      <c r="D85" s="47"/>
      <c r="E85" s="47"/>
    </row>
    <row r="86" spans="1:5" x14ac:dyDescent="0.2">
      <c r="A86" s="50">
        <v>4341</v>
      </c>
      <c r="B86" s="47" t="s">
        <v>366</v>
      </c>
      <c r="C86" s="270">
        <v>0</v>
      </c>
      <c r="D86" s="47"/>
      <c r="E86" s="47"/>
    </row>
    <row r="87" spans="1:5" x14ac:dyDescent="0.2">
      <c r="A87" s="50">
        <v>4390</v>
      </c>
      <c r="B87" s="47" t="s">
        <v>360</v>
      </c>
      <c r="C87" s="270">
        <v>0</v>
      </c>
      <c r="D87" s="47"/>
      <c r="E87" s="47"/>
    </row>
    <row r="88" spans="1:5" x14ac:dyDescent="0.2">
      <c r="A88" s="50">
        <v>4392</v>
      </c>
      <c r="B88" s="47" t="s">
        <v>365</v>
      </c>
      <c r="C88" s="270">
        <v>0</v>
      </c>
      <c r="D88" s="47"/>
      <c r="E88" s="47"/>
    </row>
    <row r="89" spans="1:5" x14ac:dyDescent="0.2">
      <c r="A89" s="50">
        <v>4393</v>
      </c>
      <c r="B89" s="47" t="s">
        <v>364</v>
      </c>
      <c r="C89" s="270">
        <v>0</v>
      </c>
      <c r="D89" s="47"/>
      <c r="E89" s="47"/>
    </row>
    <row r="90" spans="1:5" x14ac:dyDescent="0.2">
      <c r="A90" s="50">
        <v>4394</v>
      </c>
      <c r="B90" s="47" t="s">
        <v>363</v>
      </c>
      <c r="C90" s="270">
        <v>0</v>
      </c>
      <c r="D90" s="47"/>
      <c r="E90" s="47"/>
    </row>
    <row r="91" spans="1:5" x14ac:dyDescent="0.2">
      <c r="A91" s="50">
        <v>4395</v>
      </c>
      <c r="B91" s="47" t="s">
        <v>244</v>
      </c>
      <c r="C91" s="270">
        <v>0</v>
      </c>
      <c r="D91" s="47"/>
      <c r="E91" s="47"/>
    </row>
    <row r="92" spans="1:5" x14ac:dyDescent="0.2">
      <c r="A92" s="50">
        <v>4396</v>
      </c>
      <c r="B92" s="47" t="s">
        <v>362</v>
      </c>
      <c r="C92" s="270">
        <v>0</v>
      </c>
      <c r="D92" s="47"/>
      <c r="E92" s="47"/>
    </row>
    <row r="93" spans="1:5" x14ac:dyDescent="0.2">
      <c r="A93" s="50">
        <v>4397</v>
      </c>
      <c r="B93" s="47" t="s">
        <v>361</v>
      </c>
      <c r="C93" s="270">
        <v>0</v>
      </c>
      <c r="D93" s="47"/>
      <c r="E93" s="47"/>
    </row>
    <row r="94" spans="1:5" x14ac:dyDescent="0.2">
      <c r="A94" s="50">
        <v>4399</v>
      </c>
      <c r="B94" s="47" t="s">
        <v>360</v>
      </c>
      <c r="C94" s="270">
        <v>0</v>
      </c>
      <c r="D94" s="47"/>
      <c r="E94" s="47"/>
    </row>
    <row r="95" spans="1:5" x14ac:dyDescent="0.2">
      <c r="A95" s="53"/>
      <c r="B95" s="53"/>
      <c r="C95" s="53"/>
      <c r="D95" s="53"/>
      <c r="E95" s="53"/>
    </row>
    <row r="96" spans="1:5" x14ac:dyDescent="0.2">
      <c r="A96" s="52" t="s">
        <v>359</v>
      </c>
      <c r="B96" s="52"/>
      <c r="C96" s="52"/>
      <c r="D96" s="52"/>
      <c r="E96" s="52"/>
    </row>
    <row r="97" spans="1:5" x14ac:dyDescent="0.2">
      <c r="A97" s="51" t="s">
        <v>101</v>
      </c>
      <c r="B97" s="51" t="s">
        <v>102</v>
      </c>
      <c r="C97" s="51" t="s">
        <v>103</v>
      </c>
      <c r="D97" s="51" t="s">
        <v>358</v>
      </c>
      <c r="E97" s="51" t="s">
        <v>118</v>
      </c>
    </row>
    <row r="98" spans="1:5" x14ac:dyDescent="0.2">
      <c r="A98" s="50">
        <v>5000</v>
      </c>
      <c r="B98" s="47" t="s">
        <v>357</v>
      </c>
      <c r="C98" s="270">
        <v>155787427.90000001</v>
      </c>
      <c r="D98" s="48">
        <v>1</v>
      </c>
      <c r="E98" s="47"/>
    </row>
    <row r="99" spans="1:5" x14ac:dyDescent="0.2">
      <c r="A99" s="50">
        <v>5100</v>
      </c>
      <c r="B99" s="47" t="s">
        <v>356</v>
      </c>
      <c r="C99" s="270">
        <v>142599898.31</v>
      </c>
      <c r="D99" s="48">
        <v>0.91534920521015928</v>
      </c>
      <c r="E99" s="47"/>
    </row>
    <row r="100" spans="1:5" x14ac:dyDescent="0.2">
      <c r="A100" s="50">
        <v>5110</v>
      </c>
      <c r="B100" s="47" t="s">
        <v>355</v>
      </c>
      <c r="C100" s="270">
        <v>114162165.11</v>
      </c>
      <c r="D100" s="48">
        <v>0.73280730447183917</v>
      </c>
      <c r="E100" s="47"/>
    </row>
    <row r="101" spans="1:5" x14ac:dyDescent="0.2">
      <c r="A101" s="50">
        <v>5111</v>
      </c>
      <c r="B101" s="47" t="s">
        <v>354</v>
      </c>
      <c r="C101" s="270">
        <v>74627468.719999999</v>
      </c>
      <c r="D101" s="48">
        <v>0.4790339613791133</v>
      </c>
      <c r="E101" s="47"/>
    </row>
    <row r="102" spans="1:5" x14ac:dyDescent="0.2">
      <c r="A102" s="50">
        <v>5112</v>
      </c>
      <c r="B102" s="47" t="s">
        <v>353</v>
      </c>
      <c r="C102" s="270">
        <v>0</v>
      </c>
      <c r="D102" s="48">
        <v>0</v>
      </c>
      <c r="E102" s="47"/>
    </row>
    <row r="103" spans="1:5" x14ac:dyDescent="0.2">
      <c r="A103" s="50">
        <v>5113</v>
      </c>
      <c r="B103" s="47" t="s">
        <v>352</v>
      </c>
      <c r="C103" s="270">
        <v>12176390.43</v>
      </c>
      <c r="D103" s="48">
        <v>7.8160289274536512E-2</v>
      </c>
      <c r="E103" s="47"/>
    </row>
    <row r="104" spans="1:5" x14ac:dyDescent="0.2">
      <c r="A104" s="50">
        <v>5114</v>
      </c>
      <c r="B104" s="47" t="s">
        <v>351</v>
      </c>
      <c r="C104" s="270">
        <v>17078548.850000001</v>
      </c>
      <c r="D104" s="48">
        <v>0.10962725991575345</v>
      </c>
      <c r="E104" s="47"/>
    </row>
    <row r="105" spans="1:5" x14ac:dyDescent="0.2">
      <c r="A105" s="50">
        <v>5115</v>
      </c>
      <c r="B105" s="47" t="s">
        <v>350</v>
      </c>
      <c r="C105" s="270">
        <v>10279757.109999999</v>
      </c>
      <c r="D105" s="48">
        <v>6.5985793902435946E-2</v>
      </c>
      <c r="E105" s="47"/>
    </row>
    <row r="106" spans="1:5" x14ac:dyDescent="0.2">
      <c r="A106" s="50">
        <v>5116</v>
      </c>
      <c r="B106" s="47" t="s">
        <v>349</v>
      </c>
      <c r="C106" s="270">
        <v>0</v>
      </c>
      <c r="D106" s="48">
        <v>0</v>
      </c>
      <c r="E106" s="47"/>
    </row>
    <row r="107" spans="1:5" x14ac:dyDescent="0.2">
      <c r="A107" s="50">
        <v>5120</v>
      </c>
      <c r="B107" s="47" t="s">
        <v>348</v>
      </c>
      <c r="C107" s="270">
        <v>9231251.3000000007</v>
      </c>
      <c r="D107" s="48">
        <v>5.925543174077913E-2</v>
      </c>
      <c r="E107" s="47"/>
    </row>
    <row r="108" spans="1:5" x14ac:dyDescent="0.2">
      <c r="A108" s="50">
        <v>5121</v>
      </c>
      <c r="B108" s="47" t="s">
        <v>347</v>
      </c>
      <c r="C108" s="270">
        <v>2429197.58</v>
      </c>
      <c r="D108" s="48">
        <v>1.5593027067365813E-2</v>
      </c>
      <c r="E108" s="47"/>
    </row>
    <row r="109" spans="1:5" x14ac:dyDescent="0.2">
      <c r="A109" s="50">
        <v>5122</v>
      </c>
      <c r="B109" s="47" t="s">
        <v>346</v>
      </c>
      <c r="C109" s="270">
        <v>2180370.15</v>
      </c>
      <c r="D109" s="48">
        <v>1.3995802995088796E-2</v>
      </c>
      <c r="E109" s="47"/>
    </row>
    <row r="110" spans="1:5" x14ac:dyDescent="0.2">
      <c r="A110" s="50">
        <v>5123</v>
      </c>
      <c r="B110" s="47" t="s">
        <v>345</v>
      </c>
      <c r="C110" s="270">
        <v>2884.02</v>
      </c>
      <c r="D110" s="48">
        <v>1.8512533642003855E-5</v>
      </c>
      <c r="E110" s="47"/>
    </row>
    <row r="111" spans="1:5" x14ac:dyDescent="0.2">
      <c r="A111" s="50">
        <v>5124</v>
      </c>
      <c r="B111" s="47" t="s">
        <v>344</v>
      </c>
      <c r="C111" s="270">
        <v>1291956.3899999999</v>
      </c>
      <c r="D111" s="48">
        <v>8.29307221651613E-3</v>
      </c>
      <c r="E111" s="47"/>
    </row>
    <row r="112" spans="1:5" x14ac:dyDescent="0.2">
      <c r="A112" s="50">
        <v>5125</v>
      </c>
      <c r="B112" s="47" t="s">
        <v>343</v>
      </c>
      <c r="C112" s="270">
        <v>283636.14</v>
      </c>
      <c r="D112" s="48">
        <v>1.8206612935548698E-3</v>
      </c>
      <c r="E112" s="47"/>
    </row>
    <row r="113" spans="1:5" x14ac:dyDescent="0.2">
      <c r="A113" s="50">
        <v>5126</v>
      </c>
      <c r="B113" s="47" t="s">
        <v>342</v>
      </c>
      <c r="C113" s="270">
        <v>1476958.62</v>
      </c>
      <c r="D113" s="48">
        <v>9.4806021250191021E-3</v>
      </c>
      <c r="E113" s="47"/>
    </row>
    <row r="114" spans="1:5" x14ac:dyDescent="0.2">
      <c r="A114" s="50">
        <v>5127</v>
      </c>
      <c r="B114" s="47" t="s">
        <v>341</v>
      </c>
      <c r="C114" s="270">
        <v>1257528.27</v>
      </c>
      <c r="D114" s="48">
        <v>8.0720780036705395E-3</v>
      </c>
      <c r="E114" s="47"/>
    </row>
    <row r="115" spans="1:5" x14ac:dyDescent="0.2">
      <c r="A115" s="50">
        <v>5128</v>
      </c>
      <c r="B115" s="47" t="s">
        <v>340</v>
      </c>
      <c r="C115" s="270">
        <v>0</v>
      </c>
      <c r="D115" s="48">
        <v>0</v>
      </c>
      <c r="E115" s="47"/>
    </row>
    <row r="116" spans="1:5" x14ac:dyDescent="0.2">
      <c r="A116" s="50">
        <v>5129</v>
      </c>
      <c r="B116" s="47" t="s">
        <v>339</v>
      </c>
      <c r="C116" s="270">
        <v>308720.13</v>
      </c>
      <c r="D116" s="48">
        <v>1.9816755059218743E-3</v>
      </c>
      <c r="E116" s="47"/>
    </row>
    <row r="117" spans="1:5" x14ac:dyDescent="0.2">
      <c r="A117" s="50">
        <v>5130</v>
      </c>
      <c r="B117" s="47" t="s">
        <v>338</v>
      </c>
      <c r="C117" s="270">
        <v>19206481.899999999</v>
      </c>
      <c r="D117" s="48">
        <v>0.12328646899754096</v>
      </c>
      <c r="E117" s="47"/>
    </row>
    <row r="118" spans="1:5" x14ac:dyDescent="0.2">
      <c r="A118" s="50">
        <v>5131</v>
      </c>
      <c r="B118" s="47" t="s">
        <v>337</v>
      </c>
      <c r="C118" s="270">
        <v>1898275.78</v>
      </c>
      <c r="D118" s="48">
        <v>1.2185038328115308E-2</v>
      </c>
      <c r="E118" s="47"/>
    </row>
    <row r="119" spans="1:5" x14ac:dyDescent="0.2">
      <c r="A119" s="50">
        <v>5132</v>
      </c>
      <c r="B119" s="47" t="s">
        <v>336</v>
      </c>
      <c r="C119" s="270">
        <v>65259.62</v>
      </c>
      <c r="D119" s="48">
        <v>4.189017103606728E-4</v>
      </c>
      <c r="E119" s="47"/>
    </row>
    <row r="120" spans="1:5" x14ac:dyDescent="0.2">
      <c r="A120" s="50">
        <v>5133</v>
      </c>
      <c r="B120" s="47" t="s">
        <v>335</v>
      </c>
      <c r="C120" s="270">
        <v>7782913.4299999997</v>
      </c>
      <c r="D120" s="48">
        <v>4.9958546301925304E-2</v>
      </c>
      <c r="E120" s="47"/>
    </row>
    <row r="121" spans="1:5" x14ac:dyDescent="0.2">
      <c r="A121" s="50">
        <v>5134</v>
      </c>
      <c r="B121" s="47" t="s">
        <v>334</v>
      </c>
      <c r="C121" s="270">
        <v>564863.27</v>
      </c>
      <c r="D121" s="48">
        <v>3.6258591441832256E-3</v>
      </c>
      <c r="E121" s="47"/>
    </row>
    <row r="122" spans="1:5" x14ac:dyDescent="0.2">
      <c r="A122" s="50">
        <v>5135</v>
      </c>
      <c r="B122" s="47" t="s">
        <v>333</v>
      </c>
      <c r="C122" s="270">
        <v>3096159.85</v>
      </c>
      <c r="D122" s="48">
        <v>1.9874260020439044E-2</v>
      </c>
      <c r="E122" s="47"/>
    </row>
    <row r="123" spans="1:5" x14ac:dyDescent="0.2">
      <c r="A123" s="50">
        <v>5136</v>
      </c>
      <c r="B123" s="47" t="s">
        <v>332</v>
      </c>
      <c r="C123" s="270">
        <v>0</v>
      </c>
      <c r="D123" s="48">
        <v>0</v>
      </c>
      <c r="E123" s="47"/>
    </row>
    <row r="124" spans="1:5" x14ac:dyDescent="0.2">
      <c r="A124" s="50">
        <v>5137</v>
      </c>
      <c r="B124" s="47" t="s">
        <v>331</v>
      </c>
      <c r="C124" s="270">
        <v>349487.26</v>
      </c>
      <c r="D124" s="48">
        <v>2.2433598443151394E-3</v>
      </c>
      <c r="E124" s="47"/>
    </row>
    <row r="125" spans="1:5" x14ac:dyDescent="0.2">
      <c r="A125" s="50">
        <v>5138</v>
      </c>
      <c r="B125" s="47" t="s">
        <v>330</v>
      </c>
      <c r="C125" s="270">
        <v>2713926.87</v>
      </c>
      <c r="D125" s="48">
        <v>1.7420705294281323E-2</v>
      </c>
      <c r="E125" s="47"/>
    </row>
    <row r="126" spans="1:5" x14ac:dyDescent="0.2">
      <c r="A126" s="50">
        <v>5139</v>
      </c>
      <c r="B126" s="47" t="s">
        <v>329</v>
      </c>
      <c r="C126" s="270">
        <v>2735595.82</v>
      </c>
      <c r="D126" s="48">
        <v>1.7559798353920957E-2</v>
      </c>
      <c r="E126" s="47"/>
    </row>
    <row r="127" spans="1:5" x14ac:dyDescent="0.2">
      <c r="A127" s="50">
        <v>5200</v>
      </c>
      <c r="B127" s="47" t="s">
        <v>328</v>
      </c>
      <c r="C127" s="270">
        <v>9119753.3300000001</v>
      </c>
      <c r="D127" s="48">
        <v>5.8539725913274415E-2</v>
      </c>
      <c r="E127" s="47"/>
    </row>
    <row r="128" spans="1:5" x14ac:dyDescent="0.2">
      <c r="A128" s="50">
        <v>5210</v>
      </c>
      <c r="B128" s="47" t="s">
        <v>327</v>
      </c>
      <c r="C128" s="270">
        <v>0</v>
      </c>
      <c r="D128" s="48">
        <v>0</v>
      </c>
      <c r="E128" s="47"/>
    </row>
    <row r="129" spans="1:5" x14ac:dyDescent="0.2">
      <c r="A129" s="50">
        <v>5211</v>
      </c>
      <c r="B129" s="47" t="s">
        <v>326</v>
      </c>
      <c r="C129" s="270">
        <v>0</v>
      </c>
      <c r="D129" s="48">
        <v>0</v>
      </c>
      <c r="E129" s="47"/>
    </row>
    <row r="130" spans="1:5" x14ac:dyDescent="0.2">
      <c r="A130" s="50">
        <v>5212</v>
      </c>
      <c r="B130" s="47" t="s">
        <v>325</v>
      </c>
      <c r="C130" s="270">
        <v>0</v>
      </c>
      <c r="D130" s="48">
        <v>0</v>
      </c>
      <c r="E130" s="47"/>
    </row>
    <row r="131" spans="1:5" x14ac:dyDescent="0.2">
      <c r="A131" s="50">
        <v>5220</v>
      </c>
      <c r="B131" s="47" t="s">
        <v>324</v>
      </c>
      <c r="C131" s="270">
        <v>342722.84</v>
      </c>
      <c r="D131" s="48">
        <v>2.1999390106112664E-3</v>
      </c>
      <c r="E131" s="47"/>
    </row>
    <row r="132" spans="1:5" x14ac:dyDescent="0.2">
      <c r="A132" s="50">
        <v>5221</v>
      </c>
      <c r="B132" s="47" t="s">
        <v>323</v>
      </c>
      <c r="C132" s="270">
        <v>0</v>
      </c>
      <c r="D132" s="48">
        <v>0</v>
      </c>
      <c r="E132" s="47"/>
    </row>
    <row r="133" spans="1:5" x14ac:dyDescent="0.2">
      <c r="A133" s="50">
        <v>5222</v>
      </c>
      <c r="B133" s="47" t="s">
        <v>322</v>
      </c>
      <c r="C133" s="270">
        <v>342722.84</v>
      </c>
      <c r="D133" s="48">
        <v>2.1999390106112664E-3</v>
      </c>
      <c r="E133" s="47"/>
    </row>
    <row r="134" spans="1:5" x14ac:dyDescent="0.2">
      <c r="A134" s="50">
        <v>5230</v>
      </c>
      <c r="B134" s="47" t="s">
        <v>321</v>
      </c>
      <c r="C134" s="270">
        <v>0</v>
      </c>
      <c r="D134" s="48">
        <v>0</v>
      </c>
      <c r="E134" s="47"/>
    </row>
    <row r="135" spans="1:5" x14ac:dyDescent="0.2">
      <c r="A135" s="50">
        <v>5231</v>
      </c>
      <c r="B135" s="47" t="s">
        <v>320</v>
      </c>
      <c r="C135" s="270">
        <v>0</v>
      </c>
      <c r="D135" s="48">
        <v>0</v>
      </c>
      <c r="E135" s="47"/>
    </row>
    <row r="136" spans="1:5" x14ac:dyDescent="0.2">
      <c r="A136" s="50">
        <v>5232</v>
      </c>
      <c r="B136" s="47" t="s">
        <v>319</v>
      </c>
      <c r="C136" s="270">
        <v>0</v>
      </c>
      <c r="D136" s="48">
        <v>0</v>
      </c>
      <c r="E136" s="47"/>
    </row>
    <row r="137" spans="1:5" x14ac:dyDescent="0.2">
      <c r="A137" s="50">
        <v>5240</v>
      </c>
      <c r="B137" s="47" t="s">
        <v>318</v>
      </c>
      <c r="C137" s="270">
        <v>8777030.4900000002</v>
      </c>
      <c r="D137" s="48">
        <v>5.6339786902663148E-2</v>
      </c>
      <c r="E137" s="47"/>
    </row>
    <row r="138" spans="1:5" x14ac:dyDescent="0.2">
      <c r="A138" s="50">
        <v>5241</v>
      </c>
      <c r="B138" s="47" t="s">
        <v>317</v>
      </c>
      <c r="C138" s="270">
        <v>5749086.4000000004</v>
      </c>
      <c r="D138" s="48">
        <v>3.6903404064738396E-2</v>
      </c>
      <c r="E138" s="47"/>
    </row>
    <row r="139" spans="1:5" x14ac:dyDescent="0.2">
      <c r="A139" s="50">
        <v>5242</v>
      </c>
      <c r="B139" s="47" t="s">
        <v>316</v>
      </c>
      <c r="C139" s="270">
        <v>0</v>
      </c>
      <c r="D139" s="48">
        <v>0</v>
      </c>
      <c r="E139" s="47"/>
    </row>
    <row r="140" spans="1:5" x14ac:dyDescent="0.2">
      <c r="A140" s="50">
        <v>5243</v>
      </c>
      <c r="B140" s="47" t="s">
        <v>315</v>
      </c>
      <c r="C140" s="270">
        <v>3027944.09</v>
      </c>
      <c r="D140" s="48">
        <v>1.9436382837924752E-2</v>
      </c>
      <c r="E140" s="47"/>
    </row>
    <row r="141" spans="1:5" x14ac:dyDescent="0.2">
      <c r="A141" s="50">
        <v>5244</v>
      </c>
      <c r="B141" s="47" t="s">
        <v>314</v>
      </c>
      <c r="C141" s="270">
        <v>0</v>
      </c>
      <c r="D141" s="48">
        <v>0</v>
      </c>
      <c r="E141" s="47"/>
    </row>
    <row r="142" spans="1:5" x14ac:dyDescent="0.2">
      <c r="A142" s="50">
        <v>5250</v>
      </c>
      <c r="B142" s="47" t="s">
        <v>313</v>
      </c>
      <c r="C142" s="270">
        <v>0</v>
      </c>
      <c r="D142" s="48">
        <v>0</v>
      </c>
      <c r="E142" s="47"/>
    </row>
    <row r="143" spans="1:5" x14ac:dyDescent="0.2">
      <c r="A143" s="50">
        <v>5251</v>
      </c>
      <c r="B143" s="47" t="s">
        <v>312</v>
      </c>
      <c r="C143" s="270">
        <v>0</v>
      </c>
      <c r="D143" s="48">
        <v>0</v>
      </c>
      <c r="E143" s="47"/>
    </row>
    <row r="144" spans="1:5" x14ac:dyDescent="0.2">
      <c r="A144" s="50">
        <v>5252</v>
      </c>
      <c r="B144" s="47" t="s">
        <v>311</v>
      </c>
      <c r="C144" s="270">
        <v>0</v>
      </c>
      <c r="D144" s="48">
        <v>0</v>
      </c>
      <c r="E144" s="47"/>
    </row>
    <row r="145" spans="1:5" x14ac:dyDescent="0.2">
      <c r="A145" s="50">
        <v>5259</v>
      </c>
      <c r="B145" s="47" t="s">
        <v>310</v>
      </c>
      <c r="C145" s="270">
        <v>0</v>
      </c>
      <c r="D145" s="48">
        <v>0</v>
      </c>
      <c r="E145" s="47"/>
    </row>
    <row r="146" spans="1:5" x14ac:dyDescent="0.2">
      <c r="A146" s="50">
        <v>5260</v>
      </c>
      <c r="B146" s="47" t="s">
        <v>309</v>
      </c>
      <c r="C146" s="270">
        <v>0</v>
      </c>
      <c r="D146" s="48">
        <v>0</v>
      </c>
      <c r="E146" s="47"/>
    </row>
    <row r="147" spans="1:5" x14ac:dyDescent="0.2">
      <c r="A147" s="50">
        <v>5261</v>
      </c>
      <c r="B147" s="47" t="s">
        <v>308</v>
      </c>
      <c r="C147" s="270">
        <v>0</v>
      </c>
      <c r="D147" s="48">
        <v>0</v>
      </c>
      <c r="E147" s="47"/>
    </row>
    <row r="148" spans="1:5" x14ac:dyDescent="0.2">
      <c r="A148" s="50">
        <v>5262</v>
      </c>
      <c r="B148" s="47" t="s">
        <v>307</v>
      </c>
      <c r="C148" s="270">
        <v>0</v>
      </c>
      <c r="D148" s="48">
        <v>0</v>
      </c>
      <c r="E148" s="47"/>
    </row>
    <row r="149" spans="1:5" x14ac:dyDescent="0.2">
      <c r="A149" s="50">
        <v>5270</v>
      </c>
      <c r="B149" s="47" t="s">
        <v>306</v>
      </c>
      <c r="C149" s="270">
        <v>0</v>
      </c>
      <c r="D149" s="48">
        <v>0</v>
      </c>
      <c r="E149" s="47"/>
    </row>
    <row r="150" spans="1:5" x14ac:dyDescent="0.2">
      <c r="A150" s="50">
        <v>5271</v>
      </c>
      <c r="B150" s="47" t="s">
        <v>305</v>
      </c>
      <c r="C150" s="270">
        <v>0</v>
      </c>
      <c r="D150" s="48">
        <v>0</v>
      </c>
      <c r="E150" s="47"/>
    </row>
    <row r="151" spans="1:5" x14ac:dyDescent="0.2">
      <c r="A151" s="50">
        <v>5280</v>
      </c>
      <c r="B151" s="47" t="s">
        <v>304</v>
      </c>
      <c r="C151" s="270">
        <v>0</v>
      </c>
      <c r="D151" s="48">
        <v>0</v>
      </c>
      <c r="E151" s="47"/>
    </row>
    <row r="152" spans="1:5" x14ac:dyDescent="0.2">
      <c r="A152" s="50">
        <v>5281</v>
      </c>
      <c r="B152" s="47" t="s">
        <v>303</v>
      </c>
      <c r="C152" s="270">
        <v>0</v>
      </c>
      <c r="D152" s="48">
        <v>0</v>
      </c>
      <c r="E152" s="47"/>
    </row>
    <row r="153" spans="1:5" x14ac:dyDescent="0.2">
      <c r="A153" s="50">
        <v>5282</v>
      </c>
      <c r="B153" s="47" t="s">
        <v>302</v>
      </c>
      <c r="C153" s="270">
        <v>0</v>
      </c>
      <c r="D153" s="48">
        <v>0</v>
      </c>
      <c r="E153" s="47"/>
    </row>
    <row r="154" spans="1:5" x14ac:dyDescent="0.2">
      <c r="A154" s="50">
        <v>5283</v>
      </c>
      <c r="B154" s="47" t="s">
        <v>301</v>
      </c>
      <c r="C154" s="270">
        <v>0</v>
      </c>
      <c r="D154" s="48">
        <v>0</v>
      </c>
      <c r="E154" s="47"/>
    </row>
    <row r="155" spans="1:5" x14ac:dyDescent="0.2">
      <c r="A155" s="50">
        <v>5284</v>
      </c>
      <c r="B155" s="47" t="s">
        <v>300</v>
      </c>
      <c r="C155" s="270">
        <v>0</v>
      </c>
      <c r="D155" s="48">
        <v>0</v>
      </c>
      <c r="E155" s="47"/>
    </row>
    <row r="156" spans="1:5" x14ac:dyDescent="0.2">
      <c r="A156" s="50">
        <v>5285</v>
      </c>
      <c r="B156" s="47" t="s">
        <v>299</v>
      </c>
      <c r="C156" s="270">
        <v>0</v>
      </c>
      <c r="D156" s="48">
        <v>0</v>
      </c>
      <c r="E156" s="47"/>
    </row>
    <row r="157" spans="1:5" x14ac:dyDescent="0.2">
      <c r="A157" s="50">
        <v>5290</v>
      </c>
      <c r="B157" s="47" t="s">
        <v>298</v>
      </c>
      <c r="C157" s="270">
        <v>0</v>
      </c>
      <c r="D157" s="48">
        <v>0</v>
      </c>
      <c r="E157" s="47"/>
    </row>
    <row r="158" spans="1:5" x14ac:dyDescent="0.2">
      <c r="A158" s="50">
        <v>5291</v>
      </c>
      <c r="B158" s="47" t="s">
        <v>297</v>
      </c>
      <c r="C158" s="270">
        <v>0</v>
      </c>
      <c r="D158" s="48">
        <v>0</v>
      </c>
      <c r="E158" s="47"/>
    </row>
    <row r="159" spans="1:5" x14ac:dyDescent="0.2">
      <c r="A159" s="50">
        <v>5292</v>
      </c>
      <c r="B159" s="47" t="s">
        <v>296</v>
      </c>
      <c r="C159" s="270">
        <v>0</v>
      </c>
      <c r="D159" s="48">
        <v>0</v>
      </c>
      <c r="E159" s="47"/>
    </row>
    <row r="160" spans="1:5" x14ac:dyDescent="0.2">
      <c r="A160" s="50">
        <v>5300</v>
      </c>
      <c r="B160" s="47" t="s">
        <v>295</v>
      </c>
      <c r="C160" s="270">
        <v>0</v>
      </c>
      <c r="D160" s="48">
        <v>0</v>
      </c>
      <c r="E160" s="47"/>
    </row>
    <row r="161" spans="1:5" x14ac:dyDescent="0.2">
      <c r="A161" s="50">
        <v>5310</v>
      </c>
      <c r="B161" s="47" t="s">
        <v>294</v>
      </c>
      <c r="C161" s="270">
        <v>0</v>
      </c>
      <c r="D161" s="48">
        <v>0</v>
      </c>
      <c r="E161" s="47"/>
    </row>
    <row r="162" spans="1:5" x14ac:dyDescent="0.2">
      <c r="A162" s="50">
        <v>5311</v>
      </c>
      <c r="B162" s="47" t="s">
        <v>293</v>
      </c>
      <c r="C162" s="270">
        <v>0</v>
      </c>
      <c r="D162" s="48">
        <v>0</v>
      </c>
      <c r="E162" s="47"/>
    </row>
    <row r="163" spans="1:5" x14ac:dyDescent="0.2">
      <c r="A163" s="50">
        <v>5312</v>
      </c>
      <c r="B163" s="47" t="s">
        <v>292</v>
      </c>
      <c r="C163" s="270">
        <v>0</v>
      </c>
      <c r="D163" s="48">
        <v>0</v>
      </c>
      <c r="E163" s="47"/>
    </row>
    <row r="164" spans="1:5" x14ac:dyDescent="0.2">
      <c r="A164" s="50">
        <v>5320</v>
      </c>
      <c r="B164" s="47" t="s">
        <v>291</v>
      </c>
      <c r="C164" s="270">
        <v>0</v>
      </c>
      <c r="D164" s="48">
        <v>0</v>
      </c>
      <c r="E164" s="47"/>
    </row>
    <row r="165" spans="1:5" x14ac:dyDescent="0.2">
      <c r="A165" s="50">
        <v>5321</v>
      </c>
      <c r="B165" s="47" t="s">
        <v>290</v>
      </c>
      <c r="C165" s="270">
        <v>0</v>
      </c>
      <c r="D165" s="48">
        <v>0</v>
      </c>
      <c r="E165" s="47"/>
    </row>
    <row r="166" spans="1:5" x14ac:dyDescent="0.2">
      <c r="A166" s="50">
        <v>5322</v>
      </c>
      <c r="B166" s="47" t="s">
        <v>289</v>
      </c>
      <c r="C166" s="270">
        <v>0</v>
      </c>
      <c r="D166" s="48">
        <v>0</v>
      </c>
      <c r="E166" s="47"/>
    </row>
    <row r="167" spans="1:5" x14ac:dyDescent="0.2">
      <c r="A167" s="50">
        <v>5330</v>
      </c>
      <c r="B167" s="47" t="s">
        <v>288</v>
      </c>
      <c r="C167" s="270">
        <v>0</v>
      </c>
      <c r="D167" s="48">
        <v>0</v>
      </c>
      <c r="E167" s="47"/>
    </row>
    <row r="168" spans="1:5" x14ac:dyDescent="0.2">
      <c r="A168" s="50">
        <v>5331</v>
      </c>
      <c r="B168" s="47" t="s">
        <v>287</v>
      </c>
      <c r="C168" s="270">
        <v>0</v>
      </c>
      <c r="D168" s="48">
        <v>0</v>
      </c>
      <c r="E168" s="47"/>
    </row>
    <row r="169" spans="1:5" x14ac:dyDescent="0.2">
      <c r="A169" s="50">
        <v>5332</v>
      </c>
      <c r="B169" s="47" t="s">
        <v>286</v>
      </c>
      <c r="C169" s="270">
        <v>0</v>
      </c>
      <c r="D169" s="48">
        <v>0</v>
      </c>
      <c r="E169" s="47"/>
    </row>
    <row r="170" spans="1:5" x14ac:dyDescent="0.2">
      <c r="A170" s="50">
        <v>5400</v>
      </c>
      <c r="B170" s="47" t="s">
        <v>285</v>
      </c>
      <c r="C170" s="270">
        <v>0</v>
      </c>
      <c r="D170" s="48">
        <v>0</v>
      </c>
      <c r="E170" s="47"/>
    </row>
    <row r="171" spans="1:5" x14ac:dyDescent="0.2">
      <c r="A171" s="50">
        <v>5410</v>
      </c>
      <c r="B171" s="47" t="s">
        <v>284</v>
      </c>
      <c r="C171" s="270">
        <v>0</v>
      </c>
      <c r="D171" s="48">
        <v>0</v>
      </c>
      <c r="E171" s="47"/>
    </row>
    <row r="172" spans="1:5" x14ac:dyDescent="0.2">
      <c r="A172" s="50">
        <v>5411</v>
      </c>
      <c r="B172" s="47" t="s">
        <v>283</v>
      </c>
      <c r="C172" s="270">
        <v>0</v>
      </c>
      <c r="D172" s="48">
        <v>0</v>
      </c>
      <c r="E172" s="47"/>
    </row>
    <row r="173" spans="1:5" x14ac:dyDescent="0.2">
      <c r="A173" s="50">
        <v>5412</v>
      </c>
      <c r="B173" s="47" t="s">
        <v>282</v>
      </c>
      <c r="C173" s="270">
        <v>0</v>
      </c>
      <c r="D173" s="48">
        <v>0</v>
      </c>
      <c r="E173" s="47"/>
    </row>
    <row r="174" spans="1:5" x14ac:dyDescent="0.2">
      <c r="A174" s="50">
        <v>5420</v>
      </c>
      <c r="B174" s="47" t="s">
        <v>281</v>
      </c>
      <c r="C174" s="270">
        <v>0</v>
      </c>
      <c r="D174" s="48">
        <v>0</v>
      </c>
      <c r="E174" s="47"/>
    </row>
    <row r="175" spans="1:5" x14ac:dyDescent="0.2">
      <c r="A175" s="50">
        <v>5421</v>
      </c>
      <c r="B175" s="47" t="s">
        <v>280</v>
      </c>
      <c r="C175" s="270">
        <v>0</v>
      </c>
      <c r="D175" s="48">
        <v>0</v>
      </c>
      <c r="E175" s="47"/>
    </row>
    <row r="176" spans="1:5" x14ac:dyDescent="0.2">
      <c r="A176" s="50">
        <v>5422</v>
      </c>
      <c r="B176" s="47" t="s">
        <v>279</v>
      </c>
      <c r="C176" s="270">
        <v>0</v>
      </c>
      <c r="D176" s="48">
        <v>0</v>
      </c>
      <c r="E176" s="47"/>
    </row>
    <row r="177" spans="1:5" x14ac:dyDescent="0.2">
      <c r="A177" s="50">
        <v>5430</v>
      </c>
      <c r="B177" s="47" t="s">
        <v>278</v>
      </c>
      <c r="C177" s="270">
        <v>0</v>
      </c>
      <c r="D177" s="48">
        <v>0</v>
      </c>
      <c r="E177" s="47"/>
    </row>
    <row r="178" spans="1:5" x14ac:dyDescent="0.2">
      <c r="A178" s="50">
        <v>5431</v>
      </c>
      <c r="B178" s="47" t="s">
        <v>277</v>
      </c>
      <c r="C178" s="270">
        <v>0</v>
      </c>
      <c r="D178" s="48">
        <v>0</v>
      </c>
      <c r="E178" s="47"/>
    </row>
    <row r="179" spans="1:5" x14ac:dyDescent="0.2">
      <c r="A179" s="50">
        <v>5432</v>
      </c>
      <c r="B179" s="47" t="s">
        <v>276</v>
      </c>
      <c r="C179" s="270">
        <v>0</v>
      </c>
      <c r="D179" s="48">
        <v>0</v>
      </c>
      <c r="E179" s="47"/>
    </row>
    <row r="180" spans="1:5" x14ac:dyDescent="0.2">
      <c r="A180" s="50">
        <v>5440</v>
      </c>
      <c r="B180" s="47" t="s">
        <v>275</v>
      </c>
      <c r="C180" s="270">
        <v>0</v>
      </c>
      <c r="D180" s="48">
        <v>0</v>
      </c>
      <c r="E180" s="47"/>
    </row>
    <row r="181" spans="1:5" x14ac:dyDescent="0.2">
      <c r="A181" s="50">
        <v>5441</v>
      </c>
      <c r="B181" s="47" t="s">
        <v>275</v>
      </c>
      <c r="C181" s="270">
        <v>0</v>
      </c>
      <c r="D181" s="48">
        <v>0</v>
      </c>
      <c r="E181" s="47"/>
    </row>
    <row r="182" spans="1:5" x14ac:dyDescent="0.2">
      <c r="A182" s="50">
        <v>5450</v>
      </c>
      <c r="B182" s="47" t="s">
        <v>274</v>
      </c>
      <c r="C182" s="270">
        <v>0</v>
      </c>
      <c r="D182" s="48">
        <v>0</v>
      </c>
      <c r="E182" s="47"/>
    </row>
    <row r="183" spans="1:5" x14ac:dyDescent="0.2">
      <c r="A183" s="50">
        <v>5451</v>
      </c>
      <c r="B183" s="47" t="s">
        <v>273</v>
      </c>
      <c r="C183" s="270">
        <v>0</v>
      </c>
      <c r="D183" s="48">
        <v>0</v>
      </c>
      <c r="E183" s="47"/>
    </row>
    <row r="184" spans="1:5" x14ac:dyDescent="0.2">
      <c r="A184" s="50">
        <v>5452</v>
      </c>
      <c r="B184" s="47" t="s">
        <v>272</v>
      </c>
      <c r="C184" s="270">
        <v>0</v>
      </c>
      <c r="D184" s="48">
        <v>0</v>
      </c>
      <c r="E184" s="47"/>
    </row>
    <row r="185" spans="1:5" x14ac:dyDescent="0.2">
      <c r="A185" s="50">
        <v>5500</v>
      </c>
      <c r="B185" s="47" t="s">
        <v>271</v>
      </c>
      <c r="C185" s="270">
        <v>4067776.26</v>
      </c>
      <c r="D185" s="48">
        <v>2.6111068876566255E-2</v>
      </c>
      <c r="E185" s="47"/>
    </row>
    <row r="186" spans="1:5" x14ac:dyDescent="0.2">
      <c r="A186" s="50">
        <v>5510</v>
      </c>
      <c r="B186" s="47" t="s">
        <v>270</v>
      </c>
      <c r="C186" s="270">
        <v>3575760.99</v>
      </c>
      <c r="D186" s="48">
        <v>2.2952821278333719E-2</v>
      </c>
      <c r="E186" s="47"/>
    </row>
    <row r="187" spans="1:5" x14ac:dyDescent="0.2">
      <c r="A187" s="50">
        <v>5511</v>
      </c>
      <c r="B187" s="47" t="s">
        <v>269</v>
      </c>
      <c r="C187" s="270">
        <v>0</v>
      </c>
      <c r="D187" s="48">
        <v>0</v>
      </c>
      <c r="E187" s="47"/>
    </row>
    <row r="188" spans="1:5" x14ac:dyDescent="0.2">
      <c r="A188" s="50">
        <v>5512</v>
      </c>
      <c r="B188" s="47" t="s">
        <v>268</v>
      </c>
      <c r="C188" s="270">
        <v>0</v>
      </c>
      <c r="D188" s="48">
        <v>0</v>
      </c>
      <c r="E188" s="47"/>
    </row>
    <row r="189" spans="1:5" x14ac:dyDescent="0.2">
      <c r="A189" s="50">
        <v>5513</v>
      </c>
      <c r="B189" s="47" t="s">
        <v>267</v>
      </c>
      <c r="C189" s="270">
        <v>1579247.64</v>
      </c>
      <c r="D189" s="48">
        <v>1.0137195672899352E-2</v>
      </c>
      <c r="E189" s="47"/>
    </row>
    <row r="190" spans="1:5" x14ac:dyDescent="0.2">
      <c r="A190" s="50">
        <v>5514</v>
      </c>
      <c r="B190" s="47" t="s">
        <v>266</v>
      </c>
      <c r="C190" s="270">
        <v>0</v>
      </c>
      <c r="D190" s="48">
        <v>0</v>
      </c>
      <c r="E190" s="47"/>
    </row>
    <row r="191" spans="1:5" x14ac:dyDescent="0.2">
      <c r="A191" s="50">
        <v>5515</v>
      </c>
      <c r="B191" s="47" t="s">
        <v>265</v>
      </c>
      <c r="C191" s="270">
        <v>1996513.35</v>
      </c>
      <c r="D191" s="48">
        <v>1.2815625605434365E-2</v>
      </c>
      <c r="E191" s="47"/>
    </row>
    <row r="192" spans="1:5" x14ac:dyDescent="0.2">
      <c r="A192" s="50">
        <v>5516</v>
      </c>
      <c r="B192" s="47" t="s">
        <v>264</v>
      </c>
      <c r="C192" s="270">
        <v>0</v>
      </c>
      <c r="D192" s="48">
        <v>0</v>
      </c>
      <c r="E192" s="47"/>
    </row>
    <row r="193" spans="1:5" x14ac:dyDescent="0.2">
      <c r="A193" s="50">
        <v>5517</v>
      </c>
      <c r="B193" s="47" t="s">
        <v>263</v>
      </c>
      <c r="C193" s="270">
        <v>0</v>
      </c>
      <c r="D193" s="48">
        <v>0</v>
      </c>
      <c r="E193" s="47"/>
    </row>
    <row r="194" spans="1:5" x14ac:dyDescent="0.2">
      <c r="A194" s="50">
        <v>5518</v>
      </c>
      <c r="B194" s="47" t="s">
        <v>262</v>
      </c>
      <c r="C194" s="270">
        <v>0</v>
      </c>
      <c r="D194" s="48">
        <v>0</v>
      </c>
      <c r="E194" s="47"/>
    </row>
    <row r="195" spans="1:5" x14ac:dyDescent="0.2">
      <c r="A195" s="50">
        <v>5520</v>
      </c>
      <c r="B195" s="47" t="s">
        <v>261</v>
      </c>
      <c r="C195" s="270">
        <v>0</v>
      </c>
      <c r="D195" s="48">
        <v>0</v>
      </c>
      <c r="E195" s="47"/>
    </row>
    <row r="196" spans="1:5" x14ac:dyDescent="0.2">
      <c r="A196" s="50">
        <v>5521</v>
      </c>
      <c r="B196" s="47" t="s">
        <v>260</v>
      </c>
      <c r="C196" s="270">
        <v>0</v>
      </c>
      <c r="D196" s="48">
        <v>0</v>
      </c>
      <c r="E196" s="47"/>
    </row>
    <row r="197" spans="1:5" x14ac:dyDescent="0.2">
      <c r="A197" s="50">
        <v>5522</v>
      </c>
      <c r="B197" s="47" t="s">
        <v>259</v>
      </c>
      <c r="C197" s="270">
        <v>0</v>
      </c>
      <c r="D197" s="48">
        <v>0</v>
      </c>
      <c r="E197" s="47"/>
    </row>
    <row r="198" spans="1:5" x14ac:dyDescent="0.2">
      <c r="A198" s="50">
        <v>5530</v>
      </c>
      <c r="B198" s="47" t="s">
        <v>258</v>
      </c>
      <c r="C198" s="270">
        <v>492015.27</v>
      </c>
      <c r="D198" s="48">
        <v>3.1582475982325402E-3</v>
      </c>
      <c r="E198" s="47"/>
    </row>
    <row r="199" spans="1:5" x14ac:dyDescent="0.2">
      <c r="A199" s="50">
        <v>5531</v>
      </c>
      <c r="B199" s="47" t="s">
        <v>257</v>
      </c>
      <c r="C199" s="270">
        <v>0</v>
      </c>
      <c r="D199" s="48">
        <v>0</v>
      </c>
      <c r="E199" s="47"/>
    </row>
    <row r="200" spans="1:5" x14ac:dyDescent="0.2">
      <c r="A200" s="50">
        <v>5532</v>
      </c>
      <c r="B200" s="47" t="s">
        <v>256</v>
      </c>
      <c r="C200" s="270">
        <v>0</v>
      </c>
      <c r="D200" s="48">
        <v>0</v>
      </c>
      <c r="E200" s="47"/>
    </row>
    <row r="201" spans="1:5" x14ac:dyDescent="0.2">
      <c r="A201" s="50">
        <v>5533</v>
      </c>
      <c r="B201" s="47" t="s">
        <v>255</v>
      </c>
      <c r="C201" s="270">
        <v>0</v>
      </c>
      <c r="D201" s="48">
        <v>0</v>
      </c>
      <c r="E201" s="47"/>
    </row>
    <row r="202" spans="1:5" x14ac:dyDescent="0.2">
      <c r="A202" s="50">
        <v>5534</v>
      </c>
      <c r="B202" s="47" t="s">
        <v>254</v>
      </c>
      <c r="C202" s="270">
        <v>0</v>
      </c>
      <c r="D202" s="48">
        <v>0</v>
      </c>
      <c r="E202" s="47"/>
    </row>
    <row r="203" spans="1:5" x14ac:dyDescent="0.2">
      <c r="A203" s="50">
        <v>5535</v>
      </c>
      <c r="B203" s="47" t="s">
        <v>253</v>
      </c>
      <c r="C203" s="270">
        <v>492015.27</v>
      </c>
      <c r="D203" s="48">
        <v>3.1582475982325402E-3</v>
      </c>
      <c r="E203" s="47"/>
    </row>
    <row r="204" spans="1:5" x14ac:dyDescent="0.2">
      <c r="A204" s="50">
        <v>5590</v>
      </c>
      <c r="B204" s="47" t="s">
        <v>250</v>
      </c>
      <c r="C204" s="270">
        <v>0</v>
      </c>
      <c r="D204" s="48">
        <v>0</v>
      </c>
      <c r="E204" s="47"/>
    </row>
    <row r="205" spans="1:5" x14ac:dyDescent="0.2">
      <c r="A205" s="50">
        <v>5591</v>
      </c>
      <c r="B205" s="47" t="s">
        <v>249</v>
      </c>
      <c r="C205" s="270">
        <v>0</v>
      </c>
      <c r="D205" s="48">
        <v>0</v>
      </c>
      <c r="E205" s="47"/>
    </row>
    <row r="206" spans="1:5" x14ac:dyDescent="0.2">
      <c r="A206" s="50">
        <v>5592</v>
      </c>
      <c r="B206" s="47" t="s">
        <v>248</v>
      </c>
      <c r="C206" s="270">
        <v>0</v>
      </c>
      <c r="D206" s="48">
        <v>0</v>
      </c>
      <c r="E206" s="47"/>
    </row>
    <row r="207" spans="1:5" x14ac:dyDescent="0.2">
      <c r="A207" s="50">
        <v>5593</v>
      </c>
      <c r="B207" s="47" t="s">
        <v>247</v>
      </c>
      <c r="C207" s="270">
        <v>0</v>
      </c>
      <c r="D207" s="48">
        <v>0</v>
      </c>
      <c r="E207" s="47"/>
    </row>
    <row r="208" spans="1:5" x14ac:dyDescent="0.2">
      <c r="A208" s="50">
        <v>5594</v>
      </c>
      <c r="B208" s="47" t="s">
        <v>246</v>
      </c>
      <c r="C208" s="270">
        <v>0</v>
      </c>
      <c r="D208" s="48">
        <v>0</v>
      </c>
      <c r="E208" s="47"/>
    </row>
    <row r="209" spans="1:5" x14ac:dyDescent="0.2">
      <c r="A209" s="50">
        <v>5595</v>
      </c>
      <c r="B209" s="47" t="s">
        <v>245</v>
      </c>
      <c r="C209" s="270">
        <v>0</v>
      </c>
      <c r="D209" s="48">
        <v>0</v>
      </c>
      <c r="E209" s="47"/>
    </row>
    <row r="210" spans="1:5" x14ac:dyDescent="0.2">
      <c r="A210" s="50">
        <v>5596</v>
      </c>
      <c r="B210" s="47" t="s">
        <v>244</v>
      </c>
      <c r="C210" s="270">
        <v>0</v>
      </c>
      <c r="D210" s="48">
        <v>0</v>
      </c>
      <c r="E210" s="47"/>
    </row>
    <row r="211" spans="1:5" x14ac:dyDescent="0.2">
      <c r="A211" s="50">
        <v>5597</v>
      </c>
      <c r="B211" s="47" t="s">
        <v>243</v>
      </c>
      <c r="C211" s="270">
        <v>0</v>
      </c>
      <c r="D211" s="48">
        <v>0</v>
      </c>
      <c r="E211" s="47"/>
    </row>
    <row r="212" spans="1:5" x14ac:dyDescent="0.2">
      <c r="A212" s="50">
        <v>5598</v>
      </c>
      <c r="B212" s="47" t="s">
        <v>242</v>
      </c>
      <c r="C212" s="270">
        <v>0</v>
      </c>
      <c r="D212" s="48">
        <v>0</v>
      </c>
      <c r="E212" s="47"/>
    </row>
    <row r="213" spans="1:5" x14ac:dyDescent="0.2">
      <c r="A213" s="50">
        <v>5599</v>
      </c>
      <c r="B213" s="47" t="s">
        <v>241</v>
      </c>
      <c r="C213" s="270">
        <v>0</v>
      </c>
      <c r="D213" s="48">
        <v>0</v>
      </c>
      <c r="E213" s="47"/>
    </row>
    <row r="214" spans="1:5" x14ac:dyDescent="0.2">
      <c r="A214" s="50">
        <v>5600</v>
      </c>
      <c r="B214" s="47" t="s">
        <v>240</v>
      </c>
      <c r="C214" s="270">
        <v>0</v>
      </c>
      <c r="D214" s="48">
        <v>0</v>
      </c>
      <c r="E214" s="47"/>
    </row>
    <row r="215" spans="1:5" x14ac:dyDescent="0.2">
      <c r="A215" s="50">
        <v>5610</v>
      </c>
      <c r="B215" s="47" t="s">
        <v>239</v>
      </c>
      <c r="C215" s="270">
        <v>0</v>
      </c>
      <c r="D215" s="48">
        <v>0</v>
      </c>
      <c r="E215" s="47"/>
    </row>
    <row r="216" spans="1:5" x14ac:dyDescent="0.2">
      <c r="A216" s="50">
        <v>5611</v>
      </c>
      <c r="B216" s="47" t="s">
        <v>238</v>
      </c>
      <c r="C216" s="270">
        <v>0</v>
      </c>
      <c r="D216" s="48">
        <v>0</v>
      </c>
      <c r="E216" s="47"/>
    </row>
    <row r="218" spans="1:5" x14ac:dyDescent="0.2">
      <c r="B218" s="40" t="s">
        <v>237</v>
      </c>
    </row>
  </sheetData>
  <sheetProtection formatCells="0" formatColumns="0" formatRows="0" insertColumns="0" insertRows="0" insertHyperlinks="0" deleteColumns="0" deleteRows="0" sort="0" autoFilter="0" pivotTables="0"/>
  <mergeCells count="3">
    <mergeCell ref="A1:C1"/>
    <mergeCell ref="A2:C2"/>
    <mergeCell ref="A3:C3"/>
  </mergeCells>
  <pageMargins left="0.70866141732283472" right="0.70866141732283472" top="0.55000000000000004" bottom="1.52" header="0.31496062992125984" footer="0.31496062992125984"/>
  <pageSetup scale="85"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pageSetUpPr fitToPage="1"/>
  </sheetPr>
  <dimension ref="A1:E29"/>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129" customWidth="1"/>
    <col min="2" max="2" width="48.140625" style="129" customWidth="1"/>
    <col min="3" max="3" width="22.85546875" style="129" customWidth="1"/>
    <col min="4" max="5" width="16.7109375" style="129" customWidth="1"/>
    <col min="6" max="16384" width="9.140625" style="129"/>
  </cols>
  <sheetData>
    <row r="1" spans="1:5" ht="18.95" customHeight="1" x14ac:dyDescent="0.2">
      <c r="A1" s="381" t="s">
        <v>1251</v>
      </c>
      <c r="B1" s="381"/>
      <c r="C1" s="381"/>
      <c r="D1" s="56" t="s">
        <v>95</v>
      </c>
      <c r="E1" s="57">
        <v>2022</v>
      </c>
    </row>
    <row r="2" spans="1:5" ht="18.95" customHeight="1" x14ac:dyDescent="0.2">
      <c r="A2" s="381" t="s">
        <v>436</v>
      </c>
      <c r="B2" s="381"/>
      <c r="C2" s="381"/>
      <c r="D2" s="56" t="s">
        <v>97</v>
      </c>
      <c r="E2" s="57" t="s">
        <v>599</v>
      </c>
    </row>
    <row r="3" spans="1:5" ht="18.95" customHeight="1" x14ac:dyDescent="0.2">
      <c r="A3" s="381" t="s">
        <v>1250</v>
      </c>
      <c r="B3" s="381"/>
      <c r="C3" s="381"/>
      <c r="D3" s="56" t="s">
        <v>98</v>
      </c>
      <c r="E3" s="57">
        <v>4</v>
      </c>
    </row>
    <row r="4" spans="1:5" x14ac:dyDescent="0.2">
      <c r="A4" s="58" t="s">
        <v>99</v>
      </c>
      <c r="B4" s="59"/>
      <c r="C4" s="59"/>
      <c r="D4" s="59"/>
      <c r="E4" s="59"/>
    </row>
    <row r="6" spans="1:5" x14ac:dyDescent="0.2">
      <c r="A6" s="59" t="s">
        <v>437</v>
      </c>
      <c r="B6" s="59"/>
      <c r="C6" s="59"/>
      <c r="D6" s="59"/>
      <c r="E6" s="59"/>
    </row>
    <row r="7" spans="1:5" x14ac:dyDescent="0.2">
      <c r="A7" s="60" t="s">
        <v>101</v>
      </c>
      <c r="B7" s="60" t="s">
        <v>102</v>
      </c>
      <c r="C7" s="60" t="s">
        <v>103</v>
      </c>
      <c r="D7" s="60" t="s">
        <v>104</v>
      </c>
      <c r="E7" s="60" t="s">
        <v>215</v>
      </c>
    </row>
    <row r="8" spans="1:5" x14ac:dyDescent="0.2">
      <c r="A8" s="61">
        <v>3110</v>
      </c>
      <c r="B8" s="129" t="s">
        <v>291</v>
      </c>
      <c r="C8" s="114">
        <v>0</v>
      </c>
    </row>
    <row r="9" spans="1:5" x14ac:dyDescent="0.2">
      <c r="A9" s="61">
        <v>3120</v>
      </c>
      <c r="B9" s="129" t="s">
        <v>438</v>
      </c>
      <c r="C9" s="114">
        <v>0</v>
      </c>
    </row>
    <row r="10" spans="1:5" x14ac:dyDescent="0.2">
      <c r="A10" s="61">
        <v>3130</v>
      </c>
      <c r="B10" s="129" t="s">
        <v>439</v>
      </c>
      <c r="C10" s="114">
        <v>0</v>
      </c>
    </row>
    <row r="12" spans="1:5" x14ac:dyDescent="0.2">
      <c r="A12" s="59" t="s">
        <v>440</v>
      </c>
      <c r="B12" s="59"/>
      <c r="C12" s="59"/>
      <c r="D12" s="59"/>
      <c r="E12" s="59"/>
    </row>
    <row r="13" spans="1:5" x14ac:dyDescent="0.2">
      <c r="A13" s="60" t="s">
        <v>101</v>
      </c>
      <c r="B13" s="60" t="s">
        <v>102</v>
      </c>
      <c r="C13" s="60" t="s">
        <v>103</v>
      </c>
      <c r="D13" s="60" t="s">
        <v>441</v>
      </c>
      <c r="E13" s="60"/>
    </row>
    <row r="14" spans="1:5" x14ac:dyDescent="0.2">
      <c r="A14" s="61">
        <v>3210</v>
      </c>
      <c r="B14" s="129" t="s">
        <v>442</v>
      </c>
      <c r="C14" s="268">
        <v>0</v>
      </c>
    </row>
    <row r="15" spans="1:5" x14ac:dyDescent="0.2">
      <c r="A15" s="61">
        <v>3220</v>
      </c>
      <c r="B15" s="129" t="s">
        <v>443</v>
      </c>
      <c r="C15" s="268">
        <v>849010.91</v>
      </c>
    </row>
    <row r="16" spans="1:5" x14ac:dyDescent="0.2">
      <c r="A16" s="61">
        <v>3230</v>
      </c>
      <c r="B16" s="129" t="s">
        <v>444</v>
      </c>
      <c r="C16" s="268">
        <v>0</v>
      </c>
    </row>
    <row r="17" spans="1:3" x14ac:dyDescent="0.2">
      <c r="A17" s="61">
        <v>3231</v>
      </c>
      <c r="B17" s="129" t="s">
        <v>445</v>
      </c>
      <c r="C17" s="268">
        <v>0</v>
      </c>
    </row>
    <row r="18" spans="1:3" x14ac:dyDescent="0.2">
      <c r="A18" s="61">
        <v>3232</v>
      </c>
      <c r="B18" s="129" t="s">
        <v>446</v>
      </c>
      <c r="C18" s="268">
        <v>0</v>
      </c>
    </row>
    <row r="19" spans="1:3" x14ac:dyDescent="0.2">
      <c r="A19" s="61">
        <v>3233</v>
      </c>
      <c r="B19" s="129" t="s">
        <v>447</v>
      </c>
      <c r="C19" s="268">
        <v>0</v>
      </c>
    </row>
    <row r="20" spans="1:3" x14ac:dyDescent="0.2">
      <c r="A20" s="61">
        <v>3239</v>
      </c>
      <c r="B20" s="129" t="s">
        <v>448</v>
      </c>
      <c r="C20" s="268">
        <v>0</v>
      </c>
    </row>
    <row r="21" spans="1:3" x14ac:dyDescent="0.2">
      <c r="A21" s="61">
        <v>3240</v>
      </c>
      <c r="B21" s="129" t="s">
        <v>449</v>
      </c>
      <c r="C21" s="268">
        <v>0</v>
      </c>
    </row>
    <row r="22" spans="1:3" x14ac:dyDescent="0.2">
      <c r="A22" s="61">
        <v>3241</v>
      </c>
      <c r="B22" s="129" t="s">
        <v>450</v>
      </c>
      <c r="C22" s="268">
        <v>0</v>
      </c>
    </row>
    <row r="23" spans="1:3" x14ac:dyDescent="0.2">
      <c r="A23" s="61">
        <v>3242</v>
      </c>
      <c r="B23" s="129" t="s">
        <v>451</v>
      </c>
      <c r="C23" s="268">
        <v>0</v>
      </c>
    </row>
    <row r="24" spans="1:3" x14ac:dyDescent="0.2">
      <c r="A24" s="61">
        <v>3243</v>
      </c>
      <c r="B24" s="129" t="s">
        <v>452</v>
      </c>
      <c r="C24" s="268">
        <v>0</v>
      </c>
    </row>
    <row r="25" spans="1:3" x14ac:dyDescent="0.2">
      <c r="A25" s="61">
        <v>3250</v>
      </c>
      <c r="B25" s="129" t="s">
        <v>453</v>
      </c>
      <c r="C25" s="268">
        <v>0</v>
      </c>
    </row>
    <row r="26" spans="1:3" x14ac:dyDescent="0.2">
      <c r="A26" s="61">
        <v>3251</v>
      </c>
      <c r="B26" s="129" t="s">
        <v>454</v>
      </c>
      <c r="C26" s="268">
        <v>0</v>
      </c>
    </row>
    <row r="27" spans="1:3" x14ac:dyDescent="0.2">
      <c r="A27" s="61">
        <v>3252</v>
      </c>
      <c r="B27" s="129" t="s">
        <v>455</v>
      </c>
      <c r="C27" s="268">
        <v>0</v>
      </c>
    </row>
    <row r="29" spans="1:3" x14ac:dyDescent="0.2">
      <c r="B29" s="40" t="s">
        <v>237</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scale="7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pageSetUpPr fitToPage="1"/>
  </sheetPr>
  <dimension ref="A1:G155"/>
  <sheetViews>
    <sheetView showGridLines="0" view="pageBreakPreview" zoomScaleNormal="100" zoomScaleSheetLayoutView="100" workbookViewId="0">
      <selection activeCell="E1" sqref="E1"/>
    </sheetView>
  </sheetViews>
  <sheetFormatPr baseColWidth="10" defaultColWidth="9.140625" defaultRowHeight="11.25" x14ac:dyDescent="0.2"/>
  <cols>
    <col min="1" max="1" width="10" style="129" customWidth="1"/>
    <col min="2" max="2" width="63.42578125" style="129" bestFit="1" customWidth="1"/>
    <col min="3" max="3" width="15.28515625" style="129" bestFit="1" customWidth="1"/>
    <col min="4" max="4" width="16.42578125" style="129" bestFit="1" customWidth="1"/>
    <col min="5" max="5" width="19.140625" style="129" customWidth="1"/>
    <col min="6" max="16384" width="9.140625" style="129"/>
  </cols>
  <sheetData>
    <row r="1" spans="1:5" s="130" customFormat="1" ht="18.95" customHeight="1" x14ac:dyDescent="0.25">
      <c r="A1" s="381" t="s">
        <v>1251</v>
      </c>
      <c r="B1" s="381"/>
      <c r="C1" s="381"/>
      <c r="D1" s="56" t="s">
        <v>95</v>
      </c>
      <c r="E1" s="57">
        <v>2022</v>
      </c>
    </row>
    <row r="2" spans="1:5" s="130" customFormat="1" ht="18.95" customHeight="1" x14ac:dyDescent="0.25">
      <c r="A2" s="381" t="s">
        <v>456</v>
      </c>
      <c r="B2" s="381"/>
      <c r="C2" s="381"/>
      <c r="D2" s="56" t="s">
        <v>97</v>
      </c>
      <c r="E2" s="57" t="s">
        <v>599</v>
      </c>
    </row>
    <row r="3" spans="1:5" s="130" customFormat="1" ht="18.95" customHeight="1" x14ac:dyDescent="0.25">
      <c r="A3" s="381" t="s">
        <v>1250</v>
      </c>
      <c r="B3" s="381"/>
      <c r="C3" s="381"/>
      <c r="D3" s="56" t="s">
        <v>98</v>
      </c>
      <c r="E3" s="57">
        <v>4</v>
      </c>
    </row>
    <row r="4" spans="1:5" x14ac:dyDescent="0.2">
      <c r="A4" s="58" t="s">
        <v>99</v>
      </c>
      <c r="B4" s="59"/>
      <c r="C4" s="59"/>
      <c r="D4" s="59"/>
      <c r="E4" s="59"/>
    </row>
    <row r="6" spans="1:5" x14ac:dyDescent="0.2">
      <c r="A6" s="59" t="s">
        <v>457</v>
      </c>
      <c r="B6" s="59"/>
      <c r="C6" s="59"/>
      <c r="D6" s="59"/>
    </row>
    <row r="7" spans="1:5" x14ac:dyDescent="0.2">
      <c r="A7" s="60" t="s">
        <v>101</v>
      </c>
      <c r="B7" s="60" t="s">
        <v>458</v>
      </c>
      <c r="C7" s="63">
        <v>2022</v>
      </c>
      <c r="D7" s="63">
        <v>2021</v>
      </c>
    </row>
    <row r="8" spans="1:5" x14ac:dyDescent="0.2">
      <c r="A8" s="61">
        <v>1111</v>
      </c>
      <c r="B8" s="129" t="s">
        <v>459</v>
      </c>
      <c r="C8" s="268">
        <v>25756</v>
      </c>
      <c r="D8" s="268">
        <v>25756</v>
      </c>
    </row>
    <row r="9" spans="1:5" x14ac:dyDescent="0.2">
      <c r="A9" s="61">
        <v>1112</v>
      </c>
      <c r="B9" s="129" t="s">
        <v>460</v>
      </c>
      <c r="C9" s="268">
        <v>612474.84</v>
      </c>
      <c r="D9" s="268">
        <v>612474.84</v>
      </c>
    </row>
    <row r="10" spans="1:5" x14ac:dyDescent="0.2">
      <c r="A10" s="61">
        <v>1113</v>
      </c>
      <c r="B10" s="129" t="s">
        <v>461</v>
      </c>
      <c r="C10" s="268">
        <v>0</v>
      </c>
      <c r="D10" s="268">
        <v>0</v>
      </c>
    </row>
    <row r="11" spans="1:5" x14ac:dyDescent="0.2">
      <c r="A11" s="61">
        <v>1114</v>
      </c>
      <c r="B11" s="129" t="s">
        <v>105</v>
      </c>
      <c r="C11" s="268">
        <v>-252878.67</v>
      </c>
      <c r="D11" s="268">
        <v>-252878.67</v>
      </c>
    </row>
    <row r="12" spans="1:5" x14ac:dyDescent="0.2">
      <c r="A12" s="61">
        <v>1115</v>
      </c>
      <c r="B12" s="129" t="s">
        <v>106</v>
      </c>
      <c r="C12" s="268">
        <v>0</v>
      </c>
      <c r="D12" s="268">
        <v>0</v>
      </c>
    </row>
    <row r="13" spans="1:5" x14ac:dyDescent="0.2">
      <c r="A13" s="61">
        <v>1116</v>
      </c>
      <c r="B13" s="129" t="s">
        <v>462</v>
      </c>
      <c r="C13" s="268">
        <v>0</v>
      </c>
      <c r="D13" s="268">
        <v>0</v>
      </c>
    </row>
    <row r="14" spans="1:5" x14ac:dyDescent="0.2">
      <c r="A14" s="61">
        <v>1119</v>
      </c>
      <c r="B14" s="129" t="s">
        <v>463</v>
      </c>
      <c r="C14" s="268">
        <v>0</v>
      </c>
      <c r="D14" s="268">
        <v>0</v>
      </c>
    </row>
    <row r="15" spans="1:5" x14ac:dyDescent="0.2">
      <c r="A15" s="64">
        <v>1110</v>
      </c>
      <c r="B15" s="65" t="s">
        <v>464</v>
      </c>
      <c r="C15" s="272">
        <v>0</v>
      </c>
      <c r="D15" s="272">
        <v>0</v>
      </c>
    </row>
    <row r="16" spans="1:5" x14ac:dyDescent="0.2">
      <c r="C16" s="268">
        <v>385352.17</v>
      </c>
      <c r="D16" s="268">
        <v>385352.17</v>
      </c>
    </row>
    <row r="18" spans="1:4" x14ac:dyDescent="0.2">
      <c r="A18" s="59" t="s">
        <v>465</v>
      </c>
      <c r="B18" s="59"/>
      <c r="C18" s="59"/>
      <c r="D18" s="59"/>
    </row>
    <row r="19" spans="1:4" x14ac:dyDescent="0.2">
      <c r="A19" s="60" t="s">
        <v>101</v>
      </c>
      <c r="B19" s="60" t="s">
        <v>458</v>
      </c>
      <c r="C19" s="63" t="s">
        <v>603</v>
      </c>
      <c r="D19" s="63" t="s">
        <v>466</v>
      </c>
    </row>
    <row r="20" spans="1:4" x14ac:dyDescent="0.2">
      <c r="A20" s="64">
        <v>1230</v>
      </c>
      <c r="B20" s="66" t="s">
        <v>154</v>
      </c>
      <c r="C20" s="272">
        <v>0</v>
      </c>
      <c r="D20" s="272">
        <v>0</v>
      </c>
    </row>
    <row r="21" spans="1:4" x14ac:dyDescent="0.2">
      <c r="A21" s="61">
        <v>1231</v>
      </c>
      <c r="B21" s="129" t="s">
        <v>155</v>
      </c>
      <c r="C21" s="268">
        <v>0</v>
      </c>
      <c r="D21" s="268">
        <v>0</v>
      </c>
    </row>
    <row r="22" spans="1:4" x14ac:dyDescent="0.2">
      <c r="A22" s="61">
        <v>1232</v>
      </c>
      <c r="B22" s="129" t="s">
        <v>156</v>
      </c>
      <c r="C22" s="268">
        <v>0</v>
      </c>
      <c r="D22" s="268">
        <v>0</v>
      </c>
    </row>
    <row r="23" spans="1:4" x14ac:dyDescent="0.2">
      <c r="A23" s="61">
        <v>1233</v>
      </c>
      <c r="B23" s="129" t="s">
        <v>157</v>
      </c>
      <c r="C23" s="268">
        <v>0</v>
      </c>
      <c r="D23" s="268">
        <v>0</v>
      </c>
    </row>
    <row r="24" spans="1:4" x14ac:dyDescent="0.2">
      <c r="A24" s="61">
        <v>1234</v>
      </c>
      <c r="B24" s="129" t="s">
        <v>158</v>
      </c>
      <c r="C24" s="268">
        <v>0</v>
      </c>
      <c r="D24" s="268">
        <v>0</v>
      </c>
    </row>
    <row r="25" spans="1:4" x14ac:dyDescent="0.2">
      <c r="A25" s="61">
        <v>1235</v>
      </c>
      <c r="B25" s="129" t="s">
        <v>159</v>
      </c>
      <c r="C25" s="268">
        <v>0</v>
      </c>
      <c r="D25" s="268">
        <v>0</v>
      </c>
    </row>
    <row r="26" spans="1:4" x14ac:dyDescent="0.2">
      <c r="A26" s="61">
        <v>1236</v>
      </c>
      <c r="B26" s="129" t="s">
        <v>160</v>
      </c>
      <c r="C26" s="268">
        <v>0</v>
      </c>
      <c r="D26" s="268">
        <v>0</v>
      </c>
    </row>
    <row r="27" spans="1:4" x14ac:dyDescent="0.2">
      <c r="A27" s="61">
        <v>1239</v>
      </c>
      <c r="B27" s="129" t="s">
        <v>161</v>
      </c>
      <c r="C27" s="268">
        <v>0</v>
      </c>
      <c r="D27" s="268">
        <v>0</v>
      </c>
    </row>
    <row r="28" spans="1:4" x14ac:dyDescent="0.2">
      <c r="A28" s="64">
        <v>1240</v>
      </c>
      <c r="B28" s="66" t="s">
        <v>162</v>
      </c>
      <c r="C28" s="272">
        <v>3190989.97</v>
      </c>
      <c r="D28" s="272">
        <v>0</v>
      </c>
    </row>
    <row r="29" spans="1:4" x14ac:dyDescent="0.2">
      <c r="A29" s="61">
        <v>1241</v>
      </c>
      <c r="B29" s="129" t="s">
        <v>163</v>
      </c>
      <c r="C29" s="268">
        <v>1334756.25</v>
      </c>
      <c r="D29" s="268">
        <v>0</v>
      </c>
    </row>
    <row r="30" spans="1:4" x14ac:dyDescent="0.2">
      <c r="A30" s="61">
        <v>1242</v>
      </c>
      <c r="B30" s="129" t="s">
        <v>164</v>
      </c>
      <c r="C30" s="268">
        <v>0</v>
      </c>
      <c r="D30" s="268">
        <v>0</v>
      </c>
    </row>
    <row r="31" spans="1:4" x14ac:dyDescent="0.2">
      <c r="A31" s="61">
        <v>1243</v>
      </c>
      <c r="B31" s="129" t="s">
        <v>165</v>
      </c>
      <c r="C31" s="268">
        <v>0</v>
      </c>
      <c r="D31" s="268">
        <v>0</v>
      </c>
    </row>
    <row r="32" spans="1:4" x14ac:dyDescent="0.2">
      <c r="A32" s="61">
        <v>1244</v>
      </c>
      <c r="B32" s="129" t="s">
        <v>166</v>
      </c>
      <c r="C32" s="268">
        <v>1454653.98</v>
      </c>
      <c r="D32" s="268">
        <v>0</v>
      </c>
    </row>
    <row r="33" spans="1:6" x14ac:dyDescent="0.2">
      <c r="A33" s="61">
        <v>1245</v>
      </c>
      <c r="B33" s="129" t="s">
        <v>167</v>
      </c>
      <c r="C33" s="268">
        <v>0</v>
      </c>
      <c r="D33" s="268">
        <v>0</v>
      </c>
    </row>
    <row r="34" spans="1:6" x14ac:dyDescent="0.2">
      <c r="A34" s="61">
        <v>1246</v>
      </c>
      <c r="B34" s="129" t="s">
        <v>168</v>
      </c>
      <c r="C34" s="268">
        <v>401579.74</v>
      </c>
      <c r="D34" s="268">
        <v>0</v>
      </c>
    </row>
    <row r="35" spans="1:6" x14ac:dyDescent="0.2">
      <c r="A35" s="61">
        <v>1247</v>
      </c>
      <c r="B35" s="129" t="s">
        <v>169</v>
      </c>
      <c r="C35" s="268">
        <v>0</v>
      </c>
      <c r="D35" s="268">
        <v>0</v>
      </c>
    </row>
    <row r="36" spans="1:6" x14ac:dyDescent="0.2">
      <c r="A36" s="61">
        <v>1248</v>
      </c>
      <c r="B36" s="129" t="s">
        <v>170</v>
      </c>
      <c r="C36" s="268">
        <v>0</v>
      </c>
      <c r="D36" s="268">
        <v>0</v>
      </c>
    </row>
    <row r="37" spans="1:6" x14ac:dyDescent="0.2">
      <c r="A37" s="64">
        <v>1250</v>
      </c>
      <c r="B37" s="66" t="s">
        <v>174</v>
      </c>
      <c r="C37" s="272">
        <v>33635.94</v>
      </c>
      <c r="D37" s="272">
        <v>0</v>
      </c>
    </row>
    <row r="38" spans="1:6" x14ac:dyDescent="0.2">
      <c r="A38" s="61">
        <v>1251</v>
      </c>
      <c r="B38" s="129" t="s">
        <v>175</v>
      </c>
      <c r="C38" s="268">
        <v>0</v>
      </c>
      <c r="D38" s="268">
        <v>0</v>
      </c>
    </row>
    <row r="39" spans="1:6" x14ac:dyDescent="0.2">
      <c r="A39" s="61">
        <v>1252</v>
      </c>
      <c r="B39" s="129" t="s">
        <v>176</v>
      </c>
      <c r="C39" s="268">
        <v>0</v>
      </c>
      <c r="D39" s="268">
        <v>0</v>
      </c>
    </row>
    <row r="40" spans="1:6" x14ac:dyDescent="0.2">
      <c r="A40" s="61">
        <v>1253</v>
      </c>
      <c r="B40" s="129" t="s">
        <v>177</v>
      </c>
      <c r="C40" s="268">
        <v>0</v>
      </c>
      <c r="D40" s="268">
        <v>0</v>
      </c>
    </row>
    <row r="41" spans="1:6" x14ac:dyDescent="0.2">
      <c r="A41" s="61">
        <v>1254</v>
      </c>
      <c r="B41" s="129" t="s">
        <v>178</v>
      </c>
      <c r="C41" s="268">
        <v>0</v>
      </c>
      <c r="D41" s="268">
        <v>0</v>
      </c>
    </row>
    <row r="42" spans="1:6" x14ac:dyDescent="0.2">
      <c r="A42" s="61">
        <v>1259</v>
      </c>
      <c r="B42" s="129" t="s">
        <v>179</v>
      </c>
      <c r="C42" s="268">
        <v>0</v>
      </c>
      <c r="D42" s="268">
        <v>0</v>
      </c>
    </row>
    <row r="43" spans="1:6" x14ac:dyDescent="0.2">
      <c r="A43" s="61"/>
      <c r="B43" s="65" t="s">
        <v>467</v>
      </c>
      <c r="C43" s="272">
        <f>C20+C28+C37</f>
        <v>3224625.91</v>
      </c>
      <c r="D43" s="272">
        <f>D20+D28+D37</f>
        <v>0</v>
      </c>
    </row>
    <row r="45" spans="1:6" ht="15" x14ac:dyDescent="0.25">
      <c r="A45" s="59" t="s">
        <v>468</v>
      </c>
      <c r="B45" s="59"/>
      <c r="C45" s="59"/>
      <c r="D45" s="59"/>
      <c r="F45"/>
    </row>
    <row r="46" spans="1:6" ht="15" x14ac:dyDescent="0.25">
      <c r="A46" s="60" t="s">
        <v>101</v>
      </c>
      <c r="B46" s="60" t="s">
        <v>458</v>
      </c>
      <c r="C46" s="63">
        <v>2022</v>
      </c>
      <c r="D46" s="63">
        <v>2021</v>
      </c>
      <c r="F46"/>
    </row>
    <row r="47" spans="1:6" ht="9.9499999999999993" customHeight="1" x14ac:dyDescent="0.25">
      <c r="A47" s="64">
        <v>3210</v>
      </c>
      <c r="B47" s="66" t="s">
        <v>469</v>
      </c>
      <c r="C47" s="272">
        <v>0</v>
      </c>
      <c r="D47" s="272">
        <v>0</v>
      </c>
      <c r="E47" s="134"/>
      <c r="F47"/>
    </row>
    <row r="48" spans="1:6" ht="9.9499999999999993" customHeight="1" x14ac:dyDescent="0.25">
      <c r="A48" s="61"/>
      <c r="B48" s="65" t="s">
        <v>470</v>
      </c>
      <c r="C48" s="272">
        <v>0</v>
      </c>
      <c r="D48" s="272">
        <v>0</v>
      </c>
      <c r="E48" s="105"/>
      <c r="F48"/>
    </row>
    <row r="49" spans="1:6" ht="9.9499999999999993" customHeight="1" x14ac:dyDescent="0.25">
      <c r="A49" s="64">
        <v>5400</v>
      </c>
      <c r="B49" s="66" t="s">
        <v>285</v>
      </c>
      <c r="C49" s="272">
        <v>0</v>
      </c>
      <c r="D49" s="272">
        <v>0</v>
      </c>
      <c r="F49"/>
    </row>
    <row r="50" spans="1:6" ht="9.9499999999999993" customHeight="1" x14ac:dyDescent="0.25">
      <c r="A50" s="61">
        <v>5410</v>
      </c>
      <c r="B50" s="129" t="s">
        <v>471</v>
      </c>
      <c r="C50" s="268">
        <v>0</v>
      </c>
      <c r="D50" s="268">
        <v>0</v>
      </c>
      <c r="F50"/>
    </row>
    <row r="51" spans="1:6" ht="9.9499999999999993" customHeight="1" x14ac:dyDescent="0.25">
      <c r="A51" s="61">
        <v>5411</v>
      </c>
      <c r="B51" s="129" t="s">
        <v>283</v>
      </c>
      <c r="C51" s="268">
        <v>0</v>
      </c>
      <c r="D51" s="268">
        <v>0</v>
      </c>
      <c r="F51"/>
    </row>
    <row r="52" spans="1:6" ht="9.9499999999999993" customHeight="1" x14ac:dyDescent="0.25">
      <c r="A52" s="61">
        <v>5420</v>
      </c>
      <c r="B52" s="129" t="s">
        <v>472</v>
      </c>
      <c r="C52" s="268">
        <v>0</v>
      </c>
      <c r="D52" s="268">
        <v>0</v>
      </c>
      <c r="F52"/>
    </row>
    <row r="53" spans="1:6" ht="9.9499999999999993" customHeight="1" x14ac:dyDescent="0.25">
      <c r="A53" s="61">
        <v>5421</v>
      </c>
      <c r="B53" s="129" t="s">
        <v>280</v>
      </c>
      <c r="C53" s="268">
        <v>0</v>
      </c>
      <c r="D53" s="268">
        <v>0</v>
      </c>
      <c r="F53"/>
    </row>
    <row r="54" spans="1:6" ht="9.9499999999999993" customHeight="1" x14ac:dyDescent="0.25">
      <c r="A54" s="61">
        <v>5430</v>
      </c>
      <c r="B54" s="129" t="s">
        <v>473</v>
      </c>
      <c r="C54" s="268">
        <v>0</v>
      </c>
      <c r="D54" s="268">
        <v>0</v>
      </c>
      <c r="F54"/>
    </row>
    <row r="55" spans="1:6" ht="9.9499999999999993" customHeight="1" x14ac:dyDescent="0.25">
      <c r="A55" s="61">
        <v>5431</v>
      </c>
      <c r="B55" s="129" t="s">
        <v>277</v>
      </c>
      <c r="C55" s="268">
        <v>0</v>
      </c>
      <c r="D55" s="268">
        <v>0</v>
      </c>
      <c r="F55"/>
    </row>
    <row r="56" spans="1:6" ht="9.9499999999999993" customHeight="1" x14ac:dyDescent="0.25">
      <c r="A56" s="61">
        <v>5440</v>
      </c>
      <c r="B56" s="129" t="s">
        <v>474</v>
      </c>
      <c r="C56" s="268">
        <v>0</v>
      </c>
      <c r="D56" s="268">
        <v>0</v>
      </c>
      <c r="F56"/>
    </row>
    <row r="57" spans="1:6" ht="9.9499999999999993" customHeight="1" x14ac:dyDescent="0.25">
      <c r="A57" s="61">
        <v>5441</v>
      </c>
      <c r="B57" s="129" t="s">
        <v>474</v>
      </c>
      <c r="C57" s="268">
        <v>0</v>
      </c>
      <c r="D57" s="268">
        <v>0</v>
      </c>
      <c r="F57"/>
    </row>
    <row r="58" spans="1:6" ht="9.9499999999999993" customHeight="1" x14ac:dyDescent="0.25">
      <c r="A58" s="61">
        <v>5450</v>
      </c>
      <c r="B58" s="129" t="s">
        <v>475</v>
      </c>
      <c r="C58" s="268">
        <v>0</v>
      </c>
      <c r="D58" s="268">
        <v>0</v>
      </c>
      <c r="F58"/>
    </row>
    <row r="59" spans="1:6" ht="9.9499999999999993" customHeight="1" x14ac:dyDescent="0.25">
      <c r="A59" s="61">
        <v>5451</v>
      </c>
      <c r="B59" s="129" t="s">
        <v>273</v>
      </c>
      <c r="C59" s="268">
        <v>0</v>
      </c>
      <c r="D59" s="268">
        <v>0</v>
      </c>
      <c r="F59"/>
    </row>
    <row r="60" spans="1:6" ht="9.9499999999999993" customHeight="1" x14ac:dyDescent="0.25">
      <c r="A60" s="61">
        <v>5452</v>
      </c>
      <c r="B60" s="129" t="s">
        <v>272</v>
      </c>
      <c r="C60" s="268">
        <v>0</v>
      </c>
      <c r="D60" s="268">
        <v>0</v>
      </c>
      <c r="F60"/>
    </row>
    <row r="61" spans="1:6" ht="9.9499999999999993" customHeight="1" x14ac:dyDescent="0.25">
      <c r="A61" s="64">
        <v>5500</v>
      </c>
      <c r="B61" s="66" t="s">
        <v>271</v>
      </c>
      <c r="C61" s="272">
        <v>0</v>
      </c>
      <c r="D61" s="272">
        <v>0</v>
      </c>
      <c r="F61"/>
    </row>
    <row r="62" spans="1:6" ht="9.9499999999999993" customHeight="1" x14ac:dyDescent="0.25">
      <c r="A62" s="64">
        <v>5510</v>
      </c>
      <c r="B62" s="66" t="s">
        <v>270</v>
      </c>
      <c r="C62" s="272">
        <v>0</v>
      </c>
      <c r="D62" s="272">
        <v>0</v>
      </c>
      <c r="F62"/>
    </row>
    <row r="63" spans="1:6" ht="9.9499999999999993" customHeight="1" x14ac:dyDescent="0.25">
      <c r="A63" s="61">
        <v>5511</v>
      </c>
      <c r="B63" s="129" t="s">
        <v>269</v>
      </c>
      <c r="C63" s="268">
        <v>0</v>
      </c>
      <c r="D63" s="268">
        <v>0</v>
      </c>
      <c r="F63"/>
    </row>
    <row r="64" spans="1:6" ht="9.9499999999999993" customHeight="1" x14ac:dyDescent="0.25">
      <c r="A64" s="61">
        <v>5512</v>
      </c>
      <c r="B64" s="129" t="s">
        <v>268</v>
      </c>
      <c r="C64" s="268">
        <v>0</v>
      </c>
      <c r="D64" s="268">
        <v>0</v>
      </c>
      <c r="F64"/>
    </row>
    <row r="65" spans="1:6" ht="9.9499999999999993" customHeight="1" x14ac:dyDescent="0.25">
      <c r="A65" s="61">
        <v>5513</v>
      </c>
      <c r="B65" s="129" t="s">
        <v>267</v>
      </c>
      <c r="C65" s="268">
        <v>0</v>
      </c>
      <c r="D65" s="268">
        <v>0</v>
      </c>
      <c r="F65"/>
    </row>
    <row r="66" spans="1:6" ht="9.9499999999999993" customHeight="1" x14ac:dyDescent="0.25">
      <c r="A66" s="61">
        <v>5514</v>
      </c>
      <c r="B66" s="129" t="s">
        <v>266</v>
      </c>
      <c r="C66" s="268">
        <v>0</v>
      </c>
      <c r="D66" s="268">
        <v>0</v>
      </c>
      <c r="F66"/>
    </row>
    <row r="67" spans="1:6" ht="9.9499999999999993" customHeight="1" x14ac:dyDescent="0.25">
      <c r="A67" s="61">
        <v>5515</v>
      </c>
      <c r="B67" s="129" t="s">
        <v>265</v>
      </c>
      <c r="C67" s="268">
        <v>0</v>
      </c>
      <c r="D67" s="268">
        <v>0</v>
      </c>
      <c r="F67"/>
    </row>
    <row r="68" spans="1:6" ht="9.9499999999999993" customHeight="1" x14ac:dyDescent="0.25">
      <c r="A68" s="61">
        <v>5516</v>
      </c>
      <c r="B68" s="129" t="s">
        <v>264</v>
      </c>
      <c r="C68" s="268">
        <v>0</v>
      </c>
      <c r="D68" s="268">
        <v>0</v>
      </c>
      <c r="F68"/>
    </row>
    <row r="69" spans="1:6" ht="9.9499999999999993" customHeight="1" x14ac:dyDescent="0.25">
      <c r="A69" s="61">
        <v>5517</v>
      </c>
      <c r="B69" s="129" t="s">
        <v>263</v>
      </c>
      <c r="C69" s="268">
        <v>0</v>
      </c>
      <c r="D69" s="268">
        <v>0</v>
      </c>
      <c r="F69"/>
    </row>
    <row r="70" spans="1:6" ht="9.9499999999999993" customHeight="1" x14ac:dyDescent="0.25">
      <c r="A70" s="61">
        <v>5518</v>
      </c>
      <c r="B70" s="129" t="s">
        <v>262</v>
      </c>
      <c r="C70" s="268">
        <v>0</v>
      </c>
      <c r="D70" s="268">
        <v>0</v>
      </c>
      <c r="F70"/>
    </row>
    <row r="71" spans="1:6" ht="9.9499999999999993" customHeight="1" x14ac:dyDescent="0.25">
      <c r="A71" s="64">
        <v>5520</v>
      </c>
      <c r="B71" s="66" t="s">
        <v>261</v>
      </c>
      <c r="C71" s="272">
        <v>0</v>
      </c>
      <c r="D71" s="272">
        <v>0</v>
      </c>
      <c r="F71"/>
    </row>
    <row r="72" spans="1:6" ht="9.9499999999999993" customHeight="1" x14ac:dyDescent="0.25">
      <c r="A72" s="61">
        <v>5521</v>
      </c>
      <c r="B72" s="129" t="s">
        <v>260</v>
      </c>
      <c r="C72" s="268">
        <v>0</v>
      </c>
      <c r="D72" s="268">
        <v>0</v>
      </c>
      <c r="F72"/>
    </row>
    <row r="73" spans="1:6" ht="9.9499999999999993" customHeight="1" x14ac:dyDescent="0.25">
      <c r="A73" s="61">
        <v>5522</v>
      </c>
      <c r="B73" s="129" t="s">
        <v>259</v>
      </c>
      <c r="C73" s="268">
        <v>0</v>
      </c>
      <c r="D73" s="268">
        <v>0</v>
      </c>
      <c r="F73"/>
    </row>
    <row r="74" spans="1:6" ht="9.9499999999999993" customHeight="1" x14ac:dyDescent="0.25">
      <c r="A74" s="64">
        <v>5530</v>
      </c>
      <c r="B74" s="66" t="s">
        <v>258</v>
      </c>
      <c r="C74" s="272">
        <v>0</v>
      </c>
      <c r="D74" s="272">
        <v>0</v>
      </c>
      <c r="F74"/>
    </row>
    <row r="75" spans="1:6" ht="9.9499999999999993" customHeight="1" x14ac:dyDescent="0.25">
      <c r="A75" s="61">
        <v>5531</v>
      </c>
      <c r="B75" s="129" t="s">
        <v>257</v>
      </c>
      <c r="C75" s="268">
        <v>0</v>
      </c>
      <c r="D75" s="268">
        <v>0</v>
      </c>
      <c r="F75"/>
    </row>
    <row r="76" spans="1:6" ht="9.9499999999999993" customHeight="1" x14ac:dyDescent="0.25">
      <c r="A76" s="61">
        <v>5532</v>
      </c>
      <c r="B76" s="129" t="s">
        <v>256</v>
      </c>
      <c r="C76" s="268">
        <v>0</v>
      </c>
      <c r="D76" s="268">
        <v>0</v>
      </c>
      <c r="F76"/>
    </row>
    <row r="77" spans="1:6" ht="9.9499999999999993" customHeight="1" x14ac:dyDescent="0.25">
      <c r="A77" s="61">
        <v>5533</v>
      </c>
      <c r="B77" s="129" t="s">
        <v>255</v>
      </c>
      <c r="C77" s="268">
        <v>0</v>
      </c>
      <c r="D77" s="268">
        <v>0</v>
      </c>
      <c r="F77"/>
    </row>
    <row r="78" spans="1:6" ht="9.9499999999999993" customHeight="1" x14ac:dyDescent="0.25">
      <c r="A78" s="61">
        <v>5534</v>
      </c>
      <c r="B78" s="129" t="s">
        <v>254</v>
      </c>
      <c r="C78" s="268">
        <v>0</v>
      </c>
      <c r="D78" s="268">
        <v>0</v>
      </c>
      <c r="F78"/>
    </row>
    <row r="79" spans="1:6" ht="9.9499999999999993" customHeight="1" x14ac:dyDescent="0.25">
      <c r="A79" s="61">
        <v>5535</v>
      </c>
      <c r="B79" s="129" t="s">
        <v>253</v>
      </c>
      <c r="C79" s="268">
        <v>0</v>
      </c>
      <c r="D79" s="268">
        <v>0</v>
      </c>
      <c r="F79"/>
    </row>
    <row r="80" spans="1:6" ht="9.9499999999999993" customHeight="1" x14ac:dyDescent="0.25">
      <c r="A80" s="64">
        <v>5540</v>
      </c>
      <c r="B80" s="66" t="s">
        <v>252</v>
      </c>
      <c r="C80" s="272">
        <v>0</v>
      </c>
      <c r="D80" s="272">
        <v>0</v>
      </c>
      <c r="F80"/>
    </row>
    <row r="81" spans="1:6" ht="9.9499999999999993" customHeight="1" x14ac:dyDescent="0.25">
      <c r="A81" s="61">
        <v>5541</v>
      </c>
      <c r="B81" s="129" t="s">
        <v>252</v>
      </c>
      <c r="C81" s="268">
        <v>0</v>
      </c>
      <c r="D81" s="268">
        <v>0</v>
      </c>
      <c r="F81"/>
    </row>
    <row r="82" spans="1:6" ht="9.9499999999999993" customHeight="1" x14ac:dyDescent="0.25">
      <c r="A82" s="64">
        <v>5550</v>
      </c>
      <c r="B82" s="66" t="s">
        <v>251</v>
      </c>
      <c r="C82" s="272">
        <v>0</v>
      </c>
      <c r="D82" s="272">
        <v>0</v>
      </c>
      <c r="F82"/>
    </row>
    <row r="83" spans="1:6" ht="9.9499999999999993" customHeight="1" x14ac:dyDescent="0.25">
      <c r="A83" s="61">
        <v>5551</v>
      </c>
      <c r="B83" s="129" t="s">
        <v>251</v>
      </c>
      <c r="C83" s="268">
        <v>0</v>
      </c>
      <c r="D83" s="268">
        <v>0</v>
      </c>
      <c r="F83"/>
    </row>
    <row r="84" spans="1:6" ht="9.9499999999999993" customHeight="1" x14ac:dyDescent="0.25">
      <c r="A84" s="64">
        <v>5590</v>
      </c>
      <c r="B84" s="66" t="s">
        <v>250</v>
      </c>
      <c r="C84" s="272">
        <v>0</v>
      </c>
      <c r="D84" s="272">
        <v>0</v>
      </c>
      <c r="F84"/>
    </row>
    <row r="85" spans="1:6" ht="9.9499999999999993" customHeight="1" x14ac:dyDescent="0.25">
      <c r="A85" s="61">
        <v>5591</v>
      </c>
      <c r="B85" s="129" t="s">
        <v>249</v>
      </c>
      <c r="C85" s="268">
        <v>0</v>
      </c>
      <c r="D85" s="268">
        <v>0</v>
      </c>
      <c r="F85"/>
    </row>
    <row r="86" spans="1:6" ht="9.9499999999999993" customHeight="1" x14ac:dyDescent="0.25">
      <c r="A86" s="61">
        <v>5592</v>
      </c>
      <c r="B86" s="129" t="s">
        <v>248</v>
      </c>
      <c r="C86" s="268">
        <v>0</v>
      </c>
      <c r="D86" s="268">
        <v>0</v>
      </c>
      <c r="F86"/>
    </row>
    <row r="87" spans="1:6" ht="9.9499999999999993" customHeight="1" x14ac:dyDescent="0.25">
      <c r="A87" s="61">
        <v>5593</v>
      </c>
      <c r="B87" s="129" t="s">
        <v>247</v>
      </c>
      <c r="C87" s="268">
        <v>0</v>
      </c>
      <c r="D87" s="268">
        <v>0</v>
      </c>
      <c r="F87"/>
    </row>
    <row r="88" spans="1:6" ht="9.9499999999999993" customHeight="1" x14ac:dyDescent="0.25">
      <c r="A88" s="61">
        <v>5594</v>
      </c>
      <c r="B88" s="129" t="s">
        <v>476</v>
      </c>
      <c r="C88" s="268">
        <v>0</v>
      </c>
      <c r="D88" s="268">
        <v>0</v>
      </c>
      <c r="F88"/>
    </row>
    <row r="89" spans="1:6" ht="9.9499999999999993" customHeight="1" x14ac:dyDescent="0.25">
      <c r="A89" s="61">
        <v>5595</v>
      </c>
      <c r="B89" s="129" t="s">
        <v>245</v>
      </c>
      <c r="C89" s="268">
        <v>0</v>
      </c>
      <c r="D89" s="268">
        <v>0</v>
      </c>
      <c r="F89"/>
    </row>
    <row r="90" spans="1:6" ht="9.9499999999999993" customHeight="1" x14ac:dyDescent="0.25">
      <c r="A90" s="61">
        <v>5596</v>
      </c>
      <c r="B90" s="129" t="s">
        <v>244</v>
      </c>
      <c r="C90" s="268">
        <v>0</v>
      </c>
      <c r="D90" s="268">
        <v>0</v>
      </c>
      <c r="F90"/>
    </row>
    <row r="91" spans="1:6" ht="9.9499999999999993" customHeight="1" x14ac:dyDescent="0.25">
      <c r="A91" s="61">
        <v>5597</v>
      </c>
      <c r="B91" s="129" t="s">
        <v>243</v>
      </c>
      <c r="C91" s="268">
        <v>0</v>
      </c>
      <c r="D91" s="268">
        <v>0</v>
      </c>
      <c r="F91"/>
    </row>
    <row r="92" spans="1:6" ht="9.9499999999999993" customHeight="1" x14ac:dyDescent="0.25">
      <c r="A92" s="61">
        <v>5599</v>
      </c>
      <c r="B92" s="129" t="s">
        <v>241</v>
      </c>
      <c r="C92" s="268">
        <v>0</v>
      </c>
      <c r="D92" s="268">
        <v>0</v>
      </c>
      <c r="F92"/>
    </row>
    <row r="93" spans="1:6" ht="9.9499999999999993" customHeight="1" x14ac:dyDescent="0.25">
      <c r="A93" s="64">
        <v>5600</v>
      </c>
      <c r="B93" s="66" t="s">
        <v>240</v>
      </c>
      <c r="C93" s="272">
        <v>0</v>
      </c>
      <c r="D93" s="272">
        <v>0</v>
      </c>
      <c r="F93"/>
    </row>
    <row r="94" spans="1:6" ht="9.9499999999999993" customHeight="1" x14ac:dyDescent="0.25">
      <c r="A94" s="64">
        <v>5610</v>
      </c>
      <c r="B94" s="66" t="s">
        <v>239</v>
      </c>
      <c r="C94" s="272">
        <v>0</v>
      </c>
      <c r="D94" s="272">
        <v>0</v>
      </c>
      <c r="F94"/>
    </row>
    <row r="95" spans="1:6" ht="9.9499999999999993" customHeight="1" x14ac:dyDescent="0.25">
      <c r="A95" s="61">
        <v>5611</v>
      </c>
      <c r="B95" s="129" t="s">
        <v>238</v>
      </c>
      <c r="C95" s="268">
        <v>0</v>
      </c>
      <c r="D95" s="268">
        <v>0</v>
      </c>
      <c r="F95"/>
    </row>
    <row r="96" spans="1:6" ht="9.9499999999999993" customHeight="1" x14ac:dyDescent="0.25">
      <c r="A96" s="64">
        <v>2110</v>
      </c>
      <c r="B96" s="67" t="s">
        <v>477</v>
      </c>
      <c r="C96" s="272">
        <v>0</v>
      </c>
      <c r="D96" s="272">
        <v>0</v>
      </c>
      <c r="F96"/>
    </row>
    <row r="97" spans="1:6" ht="9.9499999999999993" customHeight="1" x14ac:dyDescent="0.25">
      <c r="A97" s="61">
        <v>2111</v>
      </c>
      <c r="B97" s="129" t="s">
        <v>478</v>
      </c>
      <c r="C97" s="268">
        <v>0</v>
      </c>
      <c r="D97" s="268">
        <v>0</v>
      </c>
      <c r="F97"/>
    </row>
    <row r="98" spans="1:6" ht="9.9499999999999993" customHeight="1" x14ac:dyDescent="0.25">
      <c r="A98" s="61">
        <v>2112</v>
      </c>
      <c r="B98" s="129" t="s">
        <v>479</v>
      </c>
      <c r="C98" s="268">
        <v>0</v>
      </c>
      <c r="D98" s="268">
        <v>0</v>
      </c>
      <c r="F98"/>
    </row>
    <row r="99" spans="1:6" ht="9.9499999999999993" customHeight="1" x14ac:dyDescent="0.25">
      <c r="A99" s="61">
        <v>2112</v>
      </c>
      <c r="B99" s="129" t="s">
        <v>480</v>
      </c>
      <c r="C99" s="268">
        <v>0</v>
      </c>
      <c r="D99" s="268">
        <v>0</v>
      </c>
      <c r="F99"/>
    </row>
    <row r="100" spans="1:6" ht="9.9499999999999993" customHeight="1" x14ac:dyDescent="0.25">
      <c r="A100" s="61">
        <v>2115</v>
      </c>
      <c r="B100" s="129" t="s">
        <v>481</v>
      </c>
      <c r="C100" s="268">
        <v>0</v>
      </c>
      <c r="D100" s="268">
        <v>0</v>
      </c>
      <c r="F100"/>
    </row>
    <row r="101" spans="1:6" ht="9.9499999999999993" customHeight="1" x14ac:dyDescent="0.25">
      <c r="A101" s="61">
        <v>2114</v>
      </c>
      <c r="B101" s="129" t="s">
        <v>482</v>
      </c>
      <c r="C101" s="268">
        <v>0</v>
      </c>
      <c r="D101" s="268">
        <v>0</v>
      </c>
      <c r="F101"/>
    </row>
    <row r="102" spans="1:6" ht="9.9499999999999993" customHeight="1" x14ac:dyDescent="0.25">
      <c r="A102" s="61"/>
      <c r="B102" s="65" t="s">
        <v>483</v>
      </c>
      <c r="C102" s="272">
        <v>0</v>
      </c>
      <c r="D102" s="272">
        <v>0</v>
      </c>
      <c r="F102"/>
    </row>
    <row r="103" spans="1:6" ht="9.9499999999999993" customHeight="1" x14ac:dyDescent="0.2">
      <c r="A103" s="64">
        <v>4300</v>
      </c>
      <c r="B103" s="133" t="s">
        <v>377</v>
      </c>
      <c r="C103" s="268">
        <v>0</v>
      </c>
      <c r="D103" s="268">
        <v>0</v>
      </c>
    </row>
    <row r="104" spans="1:6" ht="9.9499999999999993" customHeight="1" x14ac:dyDescent="0.2">
      <c r="A104" s="64">
        <v>4310</v>
      </c>
      <c r="B104" s="133" t="s">
        <v>376</v>
      </c>
      <c r="C104" s="272">
        <v>0</v>
      </c>
      <c r="D104" s="272">
        <v>0</v>
      </c>
    </row>
    <row r="105" spans="1:6" ht="9.9499999999999993" customHeight="1" x14ac:dyDescent="0.2">
      <c r="A105" s="61">
        <v>4311</v>
      </c>
      <c r="B105" s="121" t="s">
        <v>375</v>
      </c>
      <c r="C105" s="268">
        <v>0</v>
      </c>
      <c r="D105" s="268">
        <v>0</v>
      </c>
    </row>
    <row r="106" spans="1:6" ht="9.9499999999999993" customHeight="1" x14ac:dyDescent="0.2">
      <c r="A106" s="61">
        <v>4319</v>
      </c>
      <c r="B106" s="121" t="s">
        <v>374</v>
      </c>
      <c r="C106" s="268">
        <v>0</v>
      </c>
      <c r="D106" s="268">
        <v>0</v>
      </c>
    </row>
    <row r="107" spans="1:6" ht="9.9499999999999993" customHeight="1" x14ac:dyDescent="0.2">
      <c r="A107" s="64">
        <v>4320</v>
      </c>
      <c r="B107" s="133" t="s">
        <v>373</v>
      </c>
      <c r="C107" s="272">
        <v>0</v>
      </c>
      <c r="D107" s="272">
        <v>0</v>
      </c>
    </row>
    <row r="108" spans="1:6" ht="9.9499999999999993" customHeight="1" x14ac:dyDescent="0.2">
      <c r="A108" s="61">
        <v>4321</v>
      </c>
      <c r="B108" s="121" t="s">
        <v>372</v>
      </c>
      <c r="C108" s="268">
        <v>0</v>
      </c>
      <c r="D108" s="268">
        <v>0</v>
      </c>
    </row>
    <row r="109" spans="1:6" ht="9.9499999999999993" customHeight="1" x14ac:dyDescent="0.2">
      <c r="A109" s="61">
        <v>4322</v>
      </c>
      <c r="B109" s="121" t="s">
        <v>371</v>
      </c>
      <c r="C109" s="268">
        <v>0</v>
      </c>
      <c r="D109" s="268">
        <v>0</v>
      </c>
    </row>
    <row r="110" spans="1:6" ht="9.9499999999999993" customHeight="1" x14ac:dyDescent="0.2">
      <c r="A110" s="61">
        <v>4323</v>
      </c>
      <c r="B110" s="121" t="s">
        <v>370</v>
      </c>
      <c r="C110" s="268">
        <v>0</v>
      </c>
      <c r="D110" s="268">
        <v>0</v>
      </c>
    </row>
    <row r="111" spans="1:6" ht="9.9499999999999993" customHeight="1" x14ac:dyDescent="0.2">
      <c r="A111" s="61">
        <v>4324</v>
      </c>
      <c r="B111" s="121" t="s">
        <v>369</v>
      </c>
      <c r="C111" s="268">
        <v>0</v>
      </c>
      <c r="D111" s="268">
        <v>0</v>
      </c>
    </row>
    <row r="112" spans="1:6" ht="9.9499999999999993" customHeight="1" x14ac:dyDescent="0.2">
      <c r="A112" s="61">
        <v>4325</v>
      </c>
      <c r="B112" s="121" t="s">
        <v>368</v>
      </c>
      <c r="C112" s="268">
        <v>0</v>
      </c>
      <c r="D112" s="268">
        <v>0</v>
      </c>
    </row>
    <row r="113" spans="1:6" ht="9.9499999999999993" customHeight="1" x14ac:dyDescent="0.2">
      <c r="A113" s="64">
        <v>4330</v>
      </c>
      <c r="B113" s="133" t="s">
        <v>367</v>
      </c>
      <c r="C113" s="272">
        <v>0</v>
      </c>
      <c r="D113" s="272">
        <v>0</v>
      </c>
    </row>
    <row r="114" spans="1:6" ht="9.9499999999999993" customHeight="1" x14ac:dyDescent="0.2">
      <c r="A114" s="61">
        <v>4331</v>
      </c>
      <c r="B114" s="121" t="s">
        <v>367</v>
      </c>
      <c r="C114" s="268">
        <v>0</v>
      </c>
      <c r="D114" s="268">
        <v>0</v>
      </c>
    </row>
    <row r="115" spans="1:6" ht="9.9499999999999993" customHeight="1" x14ac:dyDescent="0.2">
      <c r="A115" s="64">
        <v>4340</v>
      </c>
      <c r="B115" s="133" t="s">
        <v>366</v>
      </c>
      <c r="C115" s="272">
        <v>0</v>
      </c>
      <c r="D115" s="272">
        <v>0</v>
      </c>
    </row>
    <row r="116" spans="1:6" ht="9.9499999999999993" customHeight="1" x14ac:dyDescent="0.2">
      <c r="A116" s="61">
        <v>4341</v>
      </c>
      <c r="B116" s="121" t="s">
        <v>366</v>
      </c>
      <c r="C116" s="268">
        <v>0</v>
      </c>
      <c r="D116" s="268">
        <v>0</v>
      </c>
    </row>
    <row r="117" spans="1:6" ht="9.9499999999999993" customHeight="1" x14ac:dyDescent="0.2">
      <c r="A117" s="64">
        <v>4390</v>
      </c>
      <c r="B117" s="133" t="s">
        <v>360</v>
      </c>
      <c r="C117" s="272">
        <v>0</v>
      </c>
      <c r="D117" s="272">
        <v>0</v>
      </c>
    </row>
    <row r="118" spans="1:6" ht="9.9499999999999993" customHeight="1" x14ac:dyDescent="0.2">
      <c r="A118" s="61">
        <v>4392</v>
      </c>
      <c r="B118" s="121" t="s">
        <v>365</v>
      </c>
      <c r="C118" s="268">
        <v>0</v>
      </c>
      <c r="D118" s="268">
        <v>0</v>
      </c>
    </row>
    <row r="119" spans="1:6" ht="9.9499999999999993" customHeight="1" x14ac:dyDescent="0.2">
      <c r="A119" s="61">
        <v>4393</v>
      </c>
      <c r="B119" s="121" t="s">
        <v>364</v>
      </c>
      <c r="C119" s="268">
        <v>0</v>
      </c>
      <c r="D119" s="268">
        <v>0</v>
      </c>
    </row>
    <row r="120" spans="1:6" ht="9.9499999999999993" customHeight="1" x14ac:dyDescent="0.2">
      <c r="A120" s="61">
        <v>4394</v>
      </c>
      <c r="B120" s="121" t="s">
        <v>363</v>
      </c>
      <c r="C120" s="268">
        <v>0</v>
      </c>
      <c r="D120" s="268">
        <v>0</v>
      </c>
    </row>
    <row r="121" spans="1:6" ht="9.9499999999999993" customHeight="1" x14ac:dyDescent="0.2">
      <c r="A121" s="61">
        <v>4395</v>
      </c>
      <c r="B121" s="121" t="s">
        <v>244</v>
      </c>
      <c r="C121" s="268">
        <v>0</v>
      </c>
      <c r="D121" s="268">
        <v>0</v>
      </c>
    </row>
    <row r="122" spans="1:6" ht="9.9499999999999993" customHeight="1" x14ac:dyDescent="0.2">
      <c r="A122" s="61">
        <v>4396</v>
      </c>
      <c r="B122" s="121" t="s">
        <v>362</v>
      </c>
      <c r="C122" s="268">
        <v>0</v>
      </c>
      <c r="D122" s="268">
        <v>0</v>
      </c>
    </row>
    <row r="123" spans="1:6" ht="9.9499999999999993" customHeight="1" x14ac:dyDescent="0.2">
      <c r="A123" s="61">
        <v>4397</v>
      </c>
      <c r="B123" s="121" t="s">
        <v>361</v>
      </c>
      <c r="C123" s="268">
        <v>0</v>
      </c>
      <c r="D123" s="268">
        <v>0</v>
      </c>
    </row>
    <row r="124" spans="1:6" ht="9.9499999999999993" customHeight="1" x14ac:dyDescent="0.2">
      <c r="A124" s="61">
        <v>4399</v>
      </c>
      <c r="B124" s="121" t="s">
        <v>360</v>
      </c>
      <c r="C124" s="268">
        <v>0</v>
      </c>
      <c r="D124" s="268">
        <v>0</v>
      </c>
    </row>
    <row r="125" spans="1:6" ht="9.9499999999999993" customHeight="1" x14ac:dyDescent="0.25">
      <c r="A125" s="64">
        <v>1120</v>
      </c>
      <c r="B125" s="67" t="s">
        <v>484</v>
      </c>
      <c r="C125" s="272">
        <v>0</v>
      </c>
      <c r="D125" s="272">
        <v>0</v>
      </c>
      <c r="F125"/>
    </row>
    <row r="126" spans="1:6" customFormat="1" ht="9.9499999999999993" customHeight="1" x14ac:dyDescent="0.25">
      <c r="A126" s="61">
        <v>1124</v>
      </c>
      <c r="B126" s="115" t="s">
        <v>485</v>
      </c>
      <c r="C126" s="268">
        <v>0</v>
      </c>
      <c r="D126" s="268">
        <v>0</v>
      </c>
    </row>
    <row r="127" spans="1:6" ht="9.9499999999999993" customHeight="1" x14ac:dyDescent="0.25">
      <c r="A127" s="61">
        <v>1124</v>
      </c>
      <c r="B127" s="115" t="s">
        <v>486</v>
      </c>
      <c r="C127" s="268">
        <v>0</v>
      </c>
      <c r="D127" s="268">
        <v>0</v>
      </c>
      <c r="F127"/>
    </row>
    <row r="128" spans="1:6" ht="9.9499999999999993" customHeight="1" x14ac:dyDescent="0.25">
      <c r="A128" s="61">
        <v>1124</v>
      </c>
      <c r="B128" s="115" t="s">
        <v>487</v>
      </c>
      <c r="C128" s="268">
        <v>0</v>
      </c>
      <c r="D128" s="268">
        <v>0</v>
      </c>
      <c r="F128"/>
    </row>
    <row r="129" spans="1:6" ht="9.9499999999999993" customHeight="1" x14ac:dyDescent="0.25">
      <c r="A129" s="61">
        <v>1124</v>
      </c>
      <c r="B129" s="115" t="s">
        <v>488</v>
      </c>
      <c r="C129" s="268">
        <v>0</v>
      </c>
      <c r="D129" s="268">
        <v>0</v>
      </c>
      <c r="F129"/>
    </row>
    <row r="130" spans="1:6" ht="9.9499999999999993" customHeight="1" x14ac:dyDescent="0.25">
      <c r="A130" s="61">
        <v>1124</v>
      </c>
      <c r="B130" s="115" t="s">
        <v>489</v>
      </c>
      <c r="C130" s="268">
        <v>0</v>
      </c>
      <c r="D130" s="268">
        <v>0</v>
      </c>
      <c r="F130"/>
    </row>
    <row r="131" spans="1:6" ht="9.9499999999999993" customHeight="1" x14ac:dyDescent="0.25">
      <c r="A131" s="61">
        <v>1124</v>
      </c>
      <c r="B131" s="115" t="s">
        <v>490</v>
      </c>
      <c r="C131" s="268">
        <v>0</v>
      </c>
      <c r="D131" s="268">
        <v>0</v>
      </c>
      <c r="F131"/>
    </row>
    <row r="132" spans="1:6" ht="9.9499999999999993" customHeight="1" x14ac:dyDescent="0.25">
      <c r="A132" s="61">
        <v>1122</v>
      </c>
      <c r="B132" s="115" t="s">
        <v>491</v>
      </c>
      <c r="C132" s="268">
        <v>0</v>
      </c>
      <c r="D132" s="268">
        <v>0</v>
      </c>
      <c r="F132"/>
    </row>
    <row r="133" spans="1:6" ht="9.9499999999999993" customHeight="1" x14ac:dyDescent="0.25">
      <c r="A133" s="61">
        <v>1122</v>
      </c>
      <c r="B133" s="115" t="s">
        <v>492</v>
      </c>
      <c r="C133" s="268">
        <v>0</v>
      </c>
      <c r="D133" s="268">
        <v>0</v>
      </c>
      <c r="F133"/>
    </row>
    <row r="134" spans="1:6" ht="9.9499999999999993" customHeight="1" x14ac:dyDescent="0.25">
      <c r="A134" s="61">
        <v>1122</v>
      </c>
      <c r="B134" s="115" t="s">
        <v>493</v>
      </c>
      <c r="C134" s="268">
        <v>0</v>
      </c>
      <c r="D134" s="268">
        <v>0</v>
      </c>
      <c r="F134"/>
    </row>
    <row r="135" spans="1:6" ht="9.9499999999999993" customHeight="1" x14ac:dyDescent="0.25">
      <c r="A135" s="61"/>
      <c r="B135" s="68" t="s">
        <v>494</v>
      </c>
      <c r="C135" s="272">
        <f>C47+C48-C102</f>
        <v>0</v>
      </c>
      <c r="D135" s="272">
        <f>D47+D48-D102</f>
        <v>0</v>
      </c>
      <c r="F135"/>
    </row>
    <row r="136" spans="1:6" ht="9.9499999999999993" customHeight="1" x14ac:dyDescent="0.25">
      <c r="F136"/>
    </row>
    <row r="137" spans="1:6" ht="9.9499999999999993" customHeight="1" x14ac:dyDescent="0.25">
      <c r="B137" s="40" t="s">
        <v>237</v>
      </c>
      <c r="F137"/>
    </row>
    <row r="138" spans="1:6" ht="9.9499999999999993" customHeight="1" x14ac:dyDescent="0.25">
      <c r="F138"/>
    </row>
    <row r="139" spans="1:6" ht="9.9499999999999993" customHeight="1" x14ac:dyDescent="0.25">
      <c r="F139"/>
    </row>
    <row r="140" spans="1:6" ht="9.9499999999999993" customHeight="1" x14ac:dyDescent="0.25">
      <c r="F140"/>
    </row>
    <row r="141" spans="1:6" ht="9.9499999999999993" customHeight="1" x14ac:dyDescent="0.25">
      <c r="F141"/>
    </row>
    <row r="142" spans="1:6" ht="9.9499999999999993" customHeight="1" x14ac:dyDescent="0.25">
      <c r="F142"/>
    </row>
    <row r="143" spans="1:6" ht="9.9499999999999993" customHeight="1" x14ac:dyDescent="0.25">
      <c r="F143"/>
    </row>
    <row r="144" spans="1:6" ht="9.9499999999999993" customHeight="1" x14ac:dyDescent="0.25">
      <c r="F144"/>
    </row>
    <row r="145" spans="6:7" ht="15" x14ac:dyDescent="0.25">
      <c r="F145"/>
    </row>
    <row r="146" spans="6:7" ht="15" x14ac:dyDescent="0.25">
      <c r="F146"/>
    </row>
    <row r="147" spans="6:7" ht="15" x14ac:dyDescent="0.25">
      <c r="F147"/>
    </row>
    <row r="148" spans="6:7" ht="15" x14ac:dyDescent="0.25">
      <c r="F148"/>
    </row>
    <row r="149" spans="6:7" ht="15" x14ac:dyDescent="0.25">
      <c r="F149"/>
    </row>
    <row r="150" spans="6:7" ht="15" x14ac:dyDescent="0.25">
      <c r="F150"/>
      <c r="G150" s="69"/>
    </row>
    <row r="151" spans="6:7" ht="15" x14ac:dyDescent="0.25">
      <c r="F151"/>
    </row>
    <row r="152" spans="6:7" ht="15" x14ac:dyDescent="0.25">
      <c r="F152"/>
    </row>
    <row r="153" spans="6:7" ht="15" x14ac:dyDescent="0.25">
      <c r="F153"/>
    </row>
    <row r="154" spans="6:7" ht="15" x14ac:dyDescent="0.25">
      <c r="F154"/>
    </row>
    <row r="155" spans="6:7" ht="15" x14ac:dyDescent="0.25">
      <c r="F155"/>
    </row>
  </sheetData>
  <sheetProtection formatCells="0" formatColumns="0" formatRows="0" insertColumns="0" insertRows="0" insertHyperlinks="0" deleteColumns="0" deleteRows="0" sort="0" autoFilter="0" pivotTables="0"/>
  <mergeCells count="3">
    <mergeCell ref="A1:C1"/>
    <mergeCell ref="A2:C2"/>
    <mergeCell ref="A3:C3"/>
  </mergeCells>
  <dataValidations count="2">
    <dataValidation allowBlank="1" showInputMessage="1" showErrorMessage="1" prompt="Saldo al 31 de diciembre del año anterior que se presenta" sqref="D7 D46"/>
    <dataValidation allowBlank="1" showInputMessage="1" showErrorMessage="1" prompt="Importe final del periodo que corresponde la información financiera trimestral que se presenta." sqref="C7 C46"/>
  </dataValidations>
  <pageMargins left="0.7" right="0.7" top="0.75" bottom="0.75" header="0.3" footer="0.3"/>
  <pageSetup scale="48"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pageSetUpPr fitToPage="1"/>
  </sheetPr>
  <dimension ref="A1:D28"/>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28515625" style="73" customWidth="1"/>
    <col min="2" max="2" width="63.140625" style="73" customWidth="1"/>
    <col min="3" max="3" width="17.7109375" style="73" customWidth="1"/>
    <col min="4" max="16384" width="11.42578125" style="73"/>
  </cols>
  <sheetData>
    <row r="1" spans="1:3" s="131" customFormat="1" ht="18" customHeight="1" x14ac:dyDescent="0.25">
      <c r="A1" s="382" t="s">
        <v>1251</v>
      </c>
      <c r="B1" s="383"/>
      <c r="C1" s="384"/>
    </row>
    <row r="2" spans="1:3" s="131" customFormat="1" ht="18" customHeight="1" x14ac:dyDescent="0.25">
      <c r="A2" s="385" t="s">
        <v>495</v>
      </c>
      <c r="B2" s="386"/>
      <c r="C2" s="387"/>
    </row>
    <row r="3" spans="1:3" s="131" customFormat="1" ht="18" customHeight="1" x14ac:dyDescent="0.25">
      <c r="A3" s="385" t="s">
        <v>1250</v>
      </c>
      <c r="B3" s="386"/>
      <c r="C3" s="387"/>
    </row>
    <row r="4" spans="1:3" s="70" customFormat="1" x14ac:dyDescent="0.2">
      <c r="A4" s="388" t="s">
        <v>496</v>
      </c>
      <c r="B4" s="389"/>
      <c r="C4" s="390"/>
    </row>
    <row r="5" spans="1:3" x14ac:dyDescent="0.2">
      <c r="A5" s="71" t="s">
        <v>497</v>
      </c>
      <c r="B5" s="71"/>
      <c r="C5" s="273">
        <v>0</v>
      </c>
    </row>
    <row r="6" spans="1:3" x14ac:dyDescent="0.2">
      <c r="B6" s="74"/>
      <c r="C6" s="274"/>
    </row>
    <row r="7" spans="1:3" x14ac:dyDescent="0.2">
      <c r="A7" s="75" t="s">
        <v>498</v>
      </c>
      <c r="B7" s="75"/>
      <c r="C7" s="275">
        <f>SUM(C8:C13)</f>
        <v>0</v>
      </c>
    </row>
    <row r="8" spans="1:3" x14ac:dyDescent="0.2">
      <c r="A8" s="76" t="s">
        <v>499</v>
      </c>
      <c r="B8" s="77" t="s">
        <v>376</v>
      </c>
      <c r="C8" s="276">
        <v>0</v>
      </c>
    </row>
    <row r="9" spans="1:3" x14ac:dyDescent="0.2">
      <c r="A9" s="78" t="s">
        <v>500</v>
      </c>
      <c r="B9" s="79" t="s">
        <v>501</v>
      </c>
      <c r="C9" s="276">
        <v>0</v>
      </c>
    </row>
    <row r="10" spans="1:3" x14ac:dyDescent="0.2">
      <c r="A10" s="78" t="s">
        <v>502</v>
      </c>
      <c r="B10" s="79" t="s">
        <v>367</v>
      </c>
      <c r="C10" s="276">
        <v>0</v>
      </c>
    </row>
    <row r="11" spans="1:3" x14ac:dyDescent="0.2">
      <c r="A11" s="78" t="s">
        <v>503</v>
      </c>
      <c r="B11" s="79" t="s">
        <v>366</v>
      </c>
      <c r="C11" s="276">
        <v>0</v>
      </c>
    </row>
    <row r="12" spans="1:3" x14ac:dyDescent="0.2">
      <c r="A12" s="78" t="s">
        <v>504</v>
      </c>
      <c r="B12" s="79" t="s">
        <v>360</v>
      </c>
      <c r="C12" s="276">
        <v>0</v>
      </c>
    </row>
    <row r="13" spans="1:3" x14ac:dyDescent="0.2">
      <c r="A13" s="80" t="s">
        <v>505</v>
      </c>
      <c r="B13" s="81" t="s">
        <v>506</v>
      </c>
      <c r="C13" s="276">
        <v>0</v>
      </c>
    </row>
    <row r="14" spans="1:3" x14ac:dyDescent="0.2">
      <c r="B14" s="82"/>
      <c r="C14" s="277"/>
    </row>
    <row r="15" spans="1:3" x14ac:dyDescent="0.2">
      <c r="A15" s="75" t="s">
        <v>507</v>
      </c>
      <c r="B15" s="74"/>
      <c r="C15" s="275">
        <f>SUM(C16:C18)</f>
        <v>0</v>
      </c>
    </row>
    <row r="16" spans="1:3" x14ac:dyDescent="0.2">
      <c r="A16" s="83">
        <v>3.1</v>
      </c>
      <c r="B16" s="79" t="s">
        <v>508</v>
      </c>
      <c r="C16" s="276">
        <v>0</v>
      </c>
    </row>
    <row r="17" spans="1:4" x14ac:dyDescent="0.2">
      <c r="A17" s="84">
        <v>3.2</v>
      </c>
      <c r="B17" s="79" t="s">
        <v>509</v>
      </c>
      <c r="C17" s="276">
        <v>0</v>
      </c>
    </row>
    <row r="18" spans="1:4" x14ac:dyDescent="0.2">
      <c r="A18" s="84">
        <v>3.3</v>
      </c>
      <c r="B18" s="81" t="s">
        <v>510</v>
      </c>
      <c r="C18" s="278">
        <v>0</v>
      </c>
    </row>
    <row r="19" spans="1:4" x14ac:dyDescent="0.2">
      <c r="B19" s="85"/>
      <c r="C19" s="279"/>
    </row>
    <row r="20" spans="1:4" x14ac:dyDescent="0.2">
      <c r="A20" s="86" t="s">
        <v>511</v>
      </c>
      <c r="B20" s="86"/>
      <c r="C20" s="273">
        <f>C5+C7-C15</f>
        <v>0</v>
      </c>
      <c r="D20" s="73" t="s">
        <v>623</v>
      </c>
    </row>
    <row r="22" spans="1:4" x14ac:dyDescent="0.2">
      <c r="B22" s="402" t="s">
        <v>237</v>
      </c>
      <c r="C22" s="402"/>
    </row>
    <row r="23" spans="1:4" x14ac:dyDescent="0.2">
      <c r="B23" s="402"/>
      <c r="C23" s="402"/>
    </row>
    <row r="24" spans="1:4" ht="11.25" customHeight="1" x14ac:dyDescent="0.2">
      <c r="B24" s="405" t="s">
        <v>1252</v>
      </c>
      <c r="C24" s="405"/>
    </row>
    <row r="25" spans="1:4" x14ac:dyDescent="0.2">
      <c r="B25" s="405"/>
      <c r="C25" s="405"/>
    </row>
    <row r="26" spans="1:4" x14ac:dyDescent="0.2">
      <c r="B26" s="149"/>
      <c r="C26" s="149"/>
    </row>
    <row r="27" spans="1:4" x14ac:dyDescent="0.2">
      <c r="B27" s="149"/>
      <c r="C27" s="149"/>
    </row>
    <row r="28" spans="1:4" x14ac:dyDescent="0.2">
      <c r="B28" s="149"/>
      <c r="C28" s="149"/>
    </row>
  </sheetData>
  <mergeCells count="6">
    <mergeCell ref="B22:C23"/>
    <mergeCell ref="B24:C25"/>
    <mergeCell ref="A1:C1"/>
    <mergeCell ref="A2:C2"/>
    <mergeCell ref="A3:C3"/>
    <mergeCell ref="A4:C4"/>
  </mergeCells>
  <pageMargins left="0.7" right="0.7" top="0.75" bottom="0.75" header="0.3" footer="0.3"/>
  <pageSetup scale="84"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pageSetUpPr fitToPage="1"/>
  </sheetPr>
  <dimension ref="A1:E43"/>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7109375" style="73" customWidth="1"/>
    <col min="2" max="2" width="62.140625" style="73" customWidth="1"/>
    <col min="3" max="3" width="17.7109375" style="73" customWidth="1"/>
    <col min="4" max="16384" width="11.42578125" style="73"/>
  </cols>
  <sheetData>
    <row r="1" spans="1:3" s="132" customFormat="1" ht="18.95" customHeight="1" x14ac:dyDescent="0.25">
      <c r="A1" s="391" t="s">
        <v>1251</v>
      </c>
      <c r="B1" s="392"/>
      <c r="C1" s="393"/>
    </row>
    <row r="2" spans="1:3" s="132" customFormat="1" ht="18.95" customHeight="1" x14ac:dyDescent="0.25">
      <c r="A2" s="394" t="s">
        <v>549</v>
      </c>
      <c r="B2" s="401"/>
      <c r="C2" s="396"/>
    </row>
    <row r="3" spans="1:3" s="132" customFormat="1" ht="18.95" customHeight="1" x14ac:dyDescent="0.25">
      <c r="A3" s="394" t="s">
        <v>1250</v>
      </c>
      <c r="B3" s="401"/>
      <c r="C3" s="396"/>
    </row>
    <row r="4" spans="1:3" x14ac:dyDescent="0.2">
      <c r="A4" s="388" t="s">
        <v>496</v>
      </c>
      <c r="B4" s="389"/>
      <c r="C4" s="390"/>
    </row>
    <row r="5" spans="1:3" x14ac:dyDescent="0.2">
      <c r="A5" s="101" t="s">
        <v>548</v>
      </c>
      <c r="B5" s="71"/>
      <c r="C5" s="287">
        <v>0</v>
      </c>
    </row>
    <row r="6" spans="1:3" x14ac:dyDescent="0.2">
      <c r="A6" s="90"/>
      <c r="B6" s="74"/>
      <c r="C6" s="274"/>
    </row>
    <row r="7" spans="1:3" x14ac:dyDescent="0.2">
      <c r="A7" s="75" t="s">
        <v>547</v>
      </c>
      <c r="B7" s="100"/>
      <c r="C7" s="275">
        <f>SUM(C8:C28)</f>
        <v>0</v>
      </c>
    </row>
    <row r="8" spans="1:3" x14ac:dyDescent="0.2">
      <c r="A8" s="99">
        <v>2.1</v>
      </c>
      <c r="B8" s="91" t="s">
        <v>345</v>
      </c>
      <c r="C8" s="288">
        <v>0</v>
      </c>
    </row>
    <row r="9" spans="1:3" x14ac:dyDescent="0.2">
      <c r="A9" s="99">
        <v>2.2000000000000002</v>
      </c>
      <c r="B9" s="91" t="s">
        <v>348</v>
      </c>
      <c r="C9" s="288">
        <v>0</v>
      </c>
    </row>
    <row r="10" spans="1:3" x14ac:dyDescent="0.2">
      <c r="A10" s="92">
        <v>2.2999999999999998</v>
      </c>
      <c r="B10" s="93" t="s">
        <v>163</v>
      </c>
      <c r="C10" s="288">
        <v>0</v>
      </c>
    </row>
    <row r="11" spans="1:3" x14ac:dyDescent="0.2">
      <c r="A11" s="92">
        <v>2.4</v>
      </c>
      <c r="B11" s="93" t="s">
        <v>164</v>
      </c>
      <c r="C11" s="288">
        <v>0</v>
      </c>
    </row>
    <row r="12" spans="1:3" x14ac:dyDescent="0.2">
      <c r="A12" s="92">
        <v>2.5</v>
      </c>
      <c r="B12" s="93" t="s">
        <v>165</v>
      </c>
      <c r="C12" s="288">
        <v>0</v>
      </c>
    </row>
    <row r="13" spans="1:3" x14ac:dyDescent="0.2">
      <c r="A13" s="92">
        <v>2.6</v>
      </c>
      <c r="B13" s="93" t="s">
        <v>166</v>
      </c>
      <c r="C13" s="288">
        <v>0</v>
      </c>
    </row>
    <row r="14" spans="1:3" x14ac:dyDescent="0.2">
      <c r="A14" s="92">
        <v>2.7</v>
      </c>
      <c r="B14" s="93" t="s">
        <v>167</v>
      </c>
      <c r="C14" s="288">
        <v>0</v>
      </c>
    </row>
    <row r="15" spans="1:3" x14ac:dyDescent="0.2">
      <c r="A15" s="92">
        <v>2.8</v>
      </c>
      <c r="B15" s="93" t="s">
        <v>168</v>
      </c>
      <c r="C15" s="288">
        <v>0</v>
      </c>
    </row>
    <row r="16" spans="1:3" x14ac:dyDescent="0.2">
      <c r="A16" s="92">
        <v>2.9</v>
      </c>
      <c r="B16" s="93" t="s">
        <v>170</v>
      </c>
      <c r="C16" s="288">
        <v>0</v>
      </c>
    </row>
    <row r="17" spans="1:3" x14ac:dyDescent="0.2">
      <c r="A17" s="92" t="s">
        <v>546</v>
      </c>
      <c r="B17" s="93" t="s">
        <v>545</v>
      </c>
      <c r="C17" s="288">
        <v>0</v>
      </c>
    </row>
    <row r="18" spans="1:3" x14ac:dyDescent="0.2">
      <c r="A18" s="92" t="s">
        <v>544</v>
      </c>
      <c r="B18" s="93" t="s">
        <v>174</v>
      </c>
      <c r="C18" s="288">
        <v>0</v>
      </c>
    </row>
    <row r="19" spans="1:3" x14ac:dyDescent="0.2">
      <c r="A19" s="92" t="s">
        <v>543</v>
      </c>
      <c r="B19" s="93" t="s">
        <v>542</v>
      </c>
      <c r="C19" s="288">
        <v>0</v>
      </c>
    </row>
    <row r="20" spans="1:3" x14ac:dyDescent="0.2">
      <c r="A20" s="92" t="s">
        <v>541</v>
      </c>
      <c r="B20" s="93" t="s">
        <v>540</v>
      </c>
      <c r="C20" s="288">
        <v>0</v>
      </c>
    </row>
    <row r="21" spans="1:3" x14ac:dyDescent="0.2">
      <c r="A21" s="92" t="s">
        <v>539</v>
      </c>
      <c r="B21" s="93" t="s">
        <v>538</v>
      </c>
      <c r="C21" s="288">
        <v>0</v>
      </c>
    </row>
    <row r="22" spans="1:3" x14ac:dyDescent="0.2">
      <c r="A22" s="92" t="s">
        <v>537</v>
      </c>
      <c r="B22" s="93" t="s">
        <v>536</v>
      </c>
      <c r="C22" s="288">
        <v>0</v>
      </c>
    </row>
    <row r="23" spans="1:3" x14ac:dyDescent="0.2">
      <c r="A23" s="92" t="s">
        <v>535</v>
      </c>
      <c r="B23" s="93" t="s">
        <v>534</v>
      </c>
      <c r="C23" s="288">
        <v>0</v>
      </c>
    </row>
    <row r="24" spans="1:3" x14ac:dyDescent="0.2">
      <c r="A24" s="92" t="s">
        <v>533</v>
      </c>
      <c r="B24" s="93" t="s">
        <v>532</v>
      </c>
      <c r="C24" s="288">
        <v>0</v>
      </c>
    </row>
    <row r="25" spans="1:3" x14ac:dyDescent="0.2">
      <c r="A25" s="92" t="s">
        <v>531</v>
      </c>
      <c r="B25" s="93" t="s">
        <v>530</v>
      </c>
      <c r="C25" s="288">
        <v>0</v>
      </c>
    </row>
    <row r="26" spans="1:3" x14ac:dyDescent="0.2">
      <c r="A26" s="92" t="s">
        <v>529</v>
      </c>
      <c r="B26" s="93" t="s">
        <v>528</v>
      </c>
      <c r="C26" s="288">
        <v>0</v>
      </c>
    </row>
    <row r="27" spans="1:3" x14ac:dyDescent="0.2">
      <c r="A27" s="92" t="s">
        <v>527</v>
      </c>
      <c r="B27" s="93" t="s">
        <v>526</v>
      </c>
      <c r="C27" s="288">
        <v>0</v>
      </c>
    </row>
    <row r="28" spans="1:3" x14ac:dyDescent="0.2">
      <c r="A28" s="92" t="s">
        <v>525</v>
      </c>
      <c r="B28" s="91" t="s">
        <v>524</v>
      </c>
      <c r="C28" s="288">
        <v>0</v>
      </c>
    </row>
    <row r="29" spans="1:3" x14ac:dyDescent="0.2">
      <c r="A29" s="98"/>
      <c r="B29" s="97"/>
      <c r="C29" s="96"/>
    </row>
    <row r="30" spans="1:3" x14ac:dyDescent="0.2">
      <c r="A30" s="95" t="s">
        <v>523</v>
      </c>
      <c r="B30" s="94"/>
      <c r="C30" s="289">
        <f>SUM(C31:C37)</f>
        <v>0</v>
      </c>
    </row>
    <row r="31" spans="1:3" x14ac:dyDescent="0.2">
      <c r="A31" s="92" t="s">
        <v>522</v>
      </c>
      <c r="B31" s="93" t="s">
        <v>270</v>
      </c>
      <c r="C31" s="288">
        <v>0</v>
      </c>
    </row>
    <row r="32" spans="1:3" x14ac:dyDescent="0.2">
      <c r="A32" s="92" t="s">
        <v>521</v>
      </c>
      <c r="B32" s="93" t="s">
        <v>261</v>
      </c>
      <c r="C32" s="288">
        <v>0</v>
      </c>
    </row>
    <row r="33" spans="1:5" x14ac:dyDescent="0.2">
      <c r="A33" s="92" t="s">
        <v>520</v>
      </c>
      <c r="B33" s="93" t="s">
        <v>258</v>
      </c>
      <c r="C33" s="288">
        <v>0</v>
      </c>
    </row>
    <row r="34" spans="1:5" x14ac:dyDescent="0.2">
      <c r="A34" s="92" t="s">
        <v>519</v>
      </c>
      <c r="B34" s="93" t="s">
        <v>518</v>
      </c>
      <c r="C34" s="288">
        <v>0</v>
      </c>
    </row>
    <row r="35" spans="1:5" x14ac:dyDescent="0.2">
      <c r="A35" s="92" t="s">
        <v>517</v>
      </c>
      <c r="B35" s="93" t="s">
        <v>516</v>
      </c>
      <c r="C35" s="288">
        <v>0</v>
      </c>
    </row>
    <row r="36" spans="1:5" x14ac:dyDescent="0.2">
      <c r="A36" s="92" t="s">
        <v>515</v>
      </c>
      <c r="B36" s="93" t="s">
        <v>250</v>
      </c>
      <c r="C36" s="288">
        <v>0</v>
      </c>
    </row>
    <row r="37" spans="1:5" x14ac:dyDescent="0.2">
      <c r="A37" s="92" t="s">
        <v>514</v>
      </c>
      <c r="B37" s="91" t="s">
        <v>513</v>
      </c>
      <c r="C37" s="290">
        <v>0</v>
      </c>
    </row>
    <row r="38" spans="1:5" x14ac:dyDescent="0.2">
      <c r="A38" s="90"/>
      <c r="B38" s="89"/>
      <c r="C38" s="88"/>
    </row>
    <row r="39" spans="1:5" x14ac:dyDescent="0.2">
      <c r="A39" s="87" t="s">
        <v>512</v>
      </c>
      <c r="B39" s="71"/>
      <c r="C39" s="273">
        <f>C5-C7+C30</f>
        <v>0</v>
      </c>
      <c r="D39" s="73" t="s">
        <v>623</v>
      </c>
    </row>
    <row r="41" spans="1:5" ht="11.25" customHeight="1" x14ac:dyDescent="0.2">
      <c r="A41" s="402" t="s">
        <v>237</v>
      </c>
      <c r="B41" s="402"/>
      <c r="C41" s="402"/>
      <c r="D41" s="402"/>
      <c r="E41" s="402"/>
    </row>
    <row r="42" spans="1:5" x14ac:dyDescent="0.2">
      <c r="A42" s="406" t="s">
        <v>1252</v>
      </c>
      <c r="B42" s="406"/>
      <c r="C42" s="406"/>
      <c r="D42" s="406"/>
      <c r="E42" s="406"/>
    </row>
    <row r="43" spans="1:5" x14ac:dyDescent="0.2">
      <c r="A43" s="406"/>
      <c r="B43" s="406"/>
      <c r="C43" s="406"/>
      <c r="D43" s="406"/>
      <c r="E43" s="406"/>
    </row>
  </sheetData>
  <mergeCells count="6">
    <mergeCell ref="A41:E41"/>
    <mergeCell ref="A42:E43"/>
    <mergeCell ref="A1:C1"/>
    <mergeCell ref="A2:C2"/>
    <mergeCell ref="A3:C3"/>
    <mergeCell ref="A4:C4"/>
  </mergeCells>
  <pageMargins left="0.7" right="0.7" top="0.75" bottom="0.75" header="0.3" footer="0.3"/>
  <pageSetup scale="84"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pageSetUpPr fitToPage="1"/>
  </sheetPr>
  <dimension ref="A1:J52"/>
  <sheetViews>
    <sheetView showGridLines="0" view="pageBreakPreview" zoomScaleNormal="100" zoomScaleSheetLayoutView="100" workbookViewId="0">
      <selection sqref="A1:F1"/>
    </sheetView>
  </sheetViews>
  <sheetFormatPr baseColWidth="10" defaultColWidth="9.140625" defaultRowHeight="11.25" x14ac:dyDescent="0.2"/>
  <cols>
    <col min="1" max="1" width="12.7109375" style="129" customWidth="1"/>
    <col min="2" max="2" width="66.5703125" style="129" customWidth="1"/>
    <col min="3" max="3" width="11.85546875" style="129" customWidth="1"/>
    <col min="4" max="4" width="12.5703125" style="129" customWidth="1"/>
    <col min="5" max="5" width="10.85546875" style="129" customWidth="1"/>
    <col min="6" max="6" width="10.42578125" style="129" customWidth="1"/>
    <col min="7" max="7" width="8.7109375" style="129" customWidth="1"/>
    <col min="8" max="8" width="7.140625" style="129" customWidth="1"/>
    <col min="9" max="9" width="11.7109375" style="129" customWidth="1"/>
    <col min="10" max="10" width="9.85546875" style="129" customWidth="1"/>
    <col min="11" max="16384" width="9.140625" style="129"/>
  </cols>
  <sheetData>
    <row r="1" spans="1:10" ht="18.95" customHeight="1" x14ac:dyDescent="0.2">
      <c r="A1" s="381" t="s">
        <v>1251</v>
      </c>
      <c r="B1" s="400"/>
      <c r="C1" s="400"/>
      <c r="D1" s="400"/>
      <c r="E1" s="400"/>
      <c r="F1" s="400"/>
      <c r="G1" s="56" t="s">
        <v>95</v>
      </c>
      <c r="H1" s="57">
        <v>2022</v>
      </c>
    </row>
    <row r="2" spans="1:10" ht="18.95" customHeight="1" x14ac:dyDescent="0.2">
      <c r="A2" s="381" t="s">
        <v>598</v>
      </c>
      <c r="B2" s="400"/>
      <c r="C2" s="400"/>
      <c r="D2" s="400"/>
      <c r="E2" s="400"/>
      <c r="F2" s="400"/>
      <c r="G2" s="56" t="s">
        <v>97</v>
      </c>
      <c r="H2" s="57" t="s">
        <v>599</v>
      </c>
    </row>
    <row r="3" spans="1:10" ht="18.95" customHeight="1" x14ac:dyDescent="0.2">
      <c r="A3" s="381" t="s">
        <v>1250</v>
      </c>
      <c r="B3" s="400"/>
      <c r="C3" s="400"/>
      <c r="D3" s="400"/>
      <c r="E3" s="400"/>
      <c r="F3" s="400"/>
      <c r="G3" s="56" t="s">
        <v>98</v>
      </c>
      <c r="H3" s="57">
        <v>4</v>
      </c>
    </row>
    <row r="4" spans="1:10" x14ac:dyDescent="0.2">
      <c r="A4" s="58" t="s">
        <v>99</v>
      </c>
      <c r="B4" s="59"/>
      <c r="C4" s="59"/>
      <c r="D4" s="59"/>
      <c r="E4" s="59"/>
      <c r="F4" s="59"/>
      <c r="G4" s="59"/>
      <c r="H4" s="59"/>
    </row>
    <row r="7" spans="1:10" ht="33.75" customHeight="1" x14ac:dyDescent="0.2">
      <c r="A7" s="104" t="s">
        <v>101</v>
      </c>
      <c r="B7" s="104" t="s">
        <v>597</v>
      </c>
      <c r="C7" s="103" t="s">
        <v>596</v>
      </c>
      <c r="D7" s="103" t="s">
        <v>595</v>
      </c>
      <c r="E7" s="103" t="s">
        <v>594</v>
      </c>
      <c r="F7" s="103" t="s">
        <v>593</v>
      </c>
      <c r="G7" s="103" t="s">
        <v>588</v>
      </c>
      <c r="H7" s="103" t="s">
        <v>592</v>
      </c>
      <c r="I7" s="103" t="s">
        <v>591</v>
      </c>
      <c r="J7" s="103" t="s">
        <v>590</v>
      </c>
    </row>
    <row r="8" spans="1:10" s="66" customFormat="1" x14ac:dyDescent="0.2">
      <c r="A8" s="64">
        <v>7000</v>
      </c>
      <c r="B8" s="66" t="s">
        <v>589</v>
      </c>
    </row>
    <row r="9" spans="1:10" x14ac:dyDescent="0.2">
      <c r="A9" s="129">
        <v>7110</v>
      </c>
      <c r="B9" s="129" t="s">
        <v>588</v>
      </c>
      <c r="C9" s="114">
        <v>0</v>
      </c>
      <c r="D9" s="114">
        <v>0</v>
      </c>
      <c r="E9" s="114">
        <v>0</v>
      </c>
      <c r="F9" s="114">
        <v>0</v>
      </c>
    </row>
    <row r="10" spans="1:10" x14ac:dyDescent="0.2">
      <c r="A10" s="129">
        <v>7120</v>
      </c>
      <c r="B10" s="129" t="s">
        <v>587</v>
      </c>
      <c r="C10" s="114">
        <v>0</v>
      </c>
      <c r="D10" s="114">
        <v>0</v>
      </c>
      <c r="E10" s="114">
        <v>0</v>
      </c>
      <c r="F10" s="114">
        <v>0</v>
      </c>
    </row>
    <row r="11" spans="1:10" x14ac:dyDescent="0.2">
      <c r="A11" s="129">
        <v>7130</v>
      </c>
      <c r="B11" s="129" t="s">
        <v>586</v>
      </c>
      <c r="C11" s="114">
        <v>0</v>
      </c>
      <c r="D11" s="114">
        <v>0</v>
      </c>
      <c r="E11" s="114">
        <v>0</v>
      </c>
      <c r="F11" s="114">
        <v>0</v>
      </c>
    </row>
    <row r="12" spans="1:10" x14ac:dyDescent="0.2">
      <c r="A12" s="129">
        <v>7140</v>
      </c>
      <c r="B12" s="129" t="s">
        <v>585</v>
      </c>
      <c r="C12" s="114">
        <v>0</v>
      </c>
      <c r="D12" s="114">
        <v>0</v>
      </c>
      <c r="E12" s="114">
        <v>0</v>
      </c>
      <c r="F12" s="114">
        <v>0</v>
      </c>
    </row>
    <row r="13" spans="1:10" x14ac:dyDescent="0.2">
      <c r="A13" s="129">
        <v>7150</v>
      </c>
      <c r="B13" s="129" t="s">
        <v>584</v>
      </c>
      <c r="C13" s="114">
        <v>0</v>
      </c>
      <c r="D13" s="114">
        <v>0</v>
      </c>
      <c r="E13" s="114">
        <v>0</v>
      </c>
      <c r="F13" s="114">
        <v>0</v>
      </c>
    </row>
    <row r="14" spans="1:10" x14ac:dyDescent="0.2">
      <c r="A14" s="129">
        <v>7160</v>
      </c>
      <c r="B14" s="129" t="s">
        <v>583</v>
      </c>
      <c r="C14" s="114">
        <v>0</v>
      </c>
      <c r="D14" s="114">
        <v>0</v>
      </c>
      <c r="E14" s="114">
        <v>0</v>
      </c>
      <c r="F14" s="114">
        <v>0</v>
      </c>
    </row>
    <row r="15" spans="1:10" x14ac:dyDescent="0.2">
      <c r="A15" s="129">
        <v>7210</v>
      </c>
      <c r="B15" s="129" t="s">
        <v>582</v>
      </c>
      <c r="C15" s="114">
        <v>0</v>
      </c>
      <c r="D15" s="114">
        <v>0</v>
      </c>
      <c r="E15" s="114">
        <v>0</v>
      </c>
      <c r="F15" s="114">
        <v>0</v>
      </c>
    </row>
    <row r="16" spans="1:10" x14ac:dyDescent="0.2">
      <c r="A16" s="129">
        <v>7220</v>
      </c>
      <c r="B16" s="129" t="s">
        <v>581</v>
      </c>
      <c r="C16" s="114">
        <v>0</v>
      </c>
      <c r="D16" s="114">
        <v>0</v>
      </c>
      <c r="E16" s="114">
        <v>0</v>
      </c>
      <c r="F16" s="114">
        <v>0</v>
      </c>
    </row>
    <row r="17" spans="1:6" x14ac:dyDescent="0.2">
      <c r="A17" s="129">
        <v>7230</v>
      </c>
      <c r="B17" s="129" t="s">
        <v>580</v>
      </c>
      <c r="C17" s="114">
        <v>0</v>
      </c>
      <c r="D17" s="114">
        <v>0</v>
      </c>
      <c r="E17" s="114">
        <v>0</v>
      </c>
      <c r="F17" s="114">
        <v>0</v>
      </c>
    </row>
    <row r="18" spans="1:6" x14ac:dyDescent="0.2">
      <c r="A18" s="129">
        <v>7240</v>
      </c>
      <c r="B18" s="129" t="s">
        <v>579</v>
      </c>
      <c r="C18" s="114">
        <v>0</v>
      </c>
      <c r="D18" s="114">
        <v>0</v>
      </c>
      <c r="E18" s="114">
        <v>0</v>
      </c>
      <c r="F18" s="114">
        <v>0</v>
      </c>
    </row>
    <row r="19" spans="1:6" x14ac:dyDescent="0.2">
      <c r="A19" s="129">
        <v>7250</v>
      </c>
      <c r="B19" s="129" t="s">
        <v>578</v>
      </c>
      <c r="C19" s="114">
        <v>0</v>
      </c>
      <c r="D19" s="114">
        <v>0</v>
      </c>
      <c r="E19" s="114">
        <v>0</v>
      </c>
      <c r="F19" s="114">
        <v>0</v>
      </c>
    </row>
    <row r="20" spans="1:6" x14ac:dyDescent="0.2">
      <c r="A20" s="129">
        <v>7260</v>
      </c>
      <c r="B20" s="129" t="s">
        <v>577</v>
      </c>
      <c r="C20" s="114">
        <v>0</v>
      </c>
      <c r="D20" s="114">
        <v>0</v>
      </c>
      <c r="E20" s="114">
        <v>0</v>
      </c>
      <c r="F20" s="114">
        <v>0</v>
      </c>
    </row>
    <row r="21" spans="1:6" x14ac:dyDescent="0.2">
      <c r="A21" s="129">
        <v>7310</v>
      </c>
      <c r="B21" s="129" t="s">
        <v>576</v>
      </c>
      <c r="C21" s="114">
        <v>0</v>
      </c>
      <c r="D21" s="114">
        <v>0</v>
      </c>
      <c r="E21" s="114">
        <v>0</v>
      </c>
      <c r="F21" s="114">
        <v>0</v>
      </c>
    </row>
    <row r="22" spans="1:6" x14ac:dyDescent="0.2">
      <c r="A22" s="129">
        <v>7320</v>
      </c>
      <c r="B22" s="129" t="s">
        <v>575</v>
      </c>
      <c r="C22" s="114">
        <v>0</v>
      </c>
      <c r="D22" s="114">
        <v>0</v>
      </c>
      <c r="E22" s="114">
        <v>0</v>
      </c>
      <c r="F22" s="114">
        <v>0</v>
      </c>
    </row>
    <row r="23" spans="1:6" x14ac:dyDescent="0.2">
      <c r="A23" s="129">
        <v>7330</v>
      </c>
      <c r="B23" s="129" t="s">
        <v>574</v>
      </c>
      <c r="C23" s="114">
        <v>0</v>
      </c>
      <c r="D23" s="114">
        <v>0</v>
      </c>
      <c r="E23" s="114">
        <v>0</v>
      </c>
      <c r="F23" s="114">
        <v>0</v>
      </c>
    </row>
    <row r="24" spans="1:6" x14ac:dyDescent="0.2">
      <c r="A24" s="129">
        <v>7340</v>
      </c>
      <c r="B24" s="129" t="s">
        <v>573</v>
      </c>
      <c r="C24" s="114">
        <v>0</v>
      </c>
      <c r="D24" s="114">
        <v>0</v>
      </c>
      <c r="E24" s="114">
        <v>0</v>
      </c>
      <c r="F24" s="114">
        <v>0</v>
      </c>
    </row>
    <row r="25" spans="1:6" x14ac:dyDescent="0.2">
      <c r="A25" s="129">
        <v>7350</v>
      </c>
      <c r="B25" s="129" t="s">
        <v>572</v>
      </c>
      <c r="C25" s="114">
        <v>0</v>
      </c>
      <c r="D25" s="114">
        <v>0</v>
      </c>
      <c r="E25" s="114">
        <v>0</v>
      </c>
      <c r="F25" s="114">
        <v>0</v>
      </c>
    </row>
    <row r="26" spans="1:6" x14ac:dyDescent="0.2">
      <c r="A26" s="129">
        <v>7360</v>
      </c>
      <c r="B26" s="129" t="s">
        <v>571</v>
      </c>
      <c r="C26" s="114">
        <v>0</v>
      </c>
      <c r="D26" s="114">
        <v>0</v>
      </c>
      <c r="E26" s="114">
        <v>0</v>
      </c>
      <c r="F26" s="114">
        <v>0</v>
      </c>
    </row>
    <row r="27" spans="1:6" x14ac:dyDescent="0.2">
      <c r="A27" s="129">
        <v>7410</v>
      </c>
      <c r="B27" s="129" t="s">
        <v>1241</v>
      </c>
      <c r="C27" s="114">
        <v>0</v>
      </c>
      <c r="D27" s="114">
        <v>0</v>
      </c>
      <c r="E27" s="114">
        <v>0</v>
      </c>
      <c r="F27" s="114">
        <v>0</v>
      </c>
    </row>
    <row r="28" spans="1:6" x14ac:dyDescent="0.2">
      <c r="A28" s="129">
        <v>7420</v>
      </c>
      <c r="B28" s="129" t="s">
        <v>569</v>
      </c>
      <c r="C28" s="114">
        <v>0</v>
      </c>
      <c r="D28" s="114">
        <v>0</v>
      </c>
      <c r="E28" s="114">
        <v>0</v>
      </c>
      <c r="F28" s="114">
        <v>0</v>
      </c>
    </row>
    <row r="29" spans="1:6" x14ac:dyDescent="0.2">
      <c r="A29" s="129">
        <v>7510</v>
      </c>
      <c r="B29" s="129" t="s">
        <v>568</v>
      </c>
      <c r="C29" s="114">
        <v>0</v>
      </c>
      <c r="D29" s="114">
        <v>0</v>
      </c>
      <c r="E29" s="114">
        <v>0</v>
      </c>
      <c r="F29" s="114">
        <v>0</v>
      </c>
    </row>
    <row r="30" spans="1:6" x14ac:dyDescent="0.2">
      <c r="A30" s="129">
        <v>7520</v>
      </c>
      <c r="B30" s="129" t="s">
        <v>567</v>
      </c>
      <c r="C30" s="114">
        <v>0</v>
      </c>
      <c r="D30" s="114">
        <v>0</v>
      </c>
      <c r="E30" s="114">
        <v>0</v>
      </c>
      <c r="F30" s="114">
        <v>0</v>
      </c>
    </row>
    <row r="31" spans="1:6" x14ac:dyDescent="0.2">
      <c r="A31" s="129">
        <v>7610</v>
      </c>
      <c r="B31" s="129" t="s">
        <v>566</v>
      </c>
      <c r="C31" s="114">
        <v>0</v>
      </c>
      <c r="D31" s="114">
        <v>0</v>
      </c>
      <c r="E31" s="114">
        <v>0</v>
      </c>
      <c r="F31" s="114">
        <v>0</v>
      </c>
    </row>
    <row r="32" spans="1:6" x14ac:dyDescent="0.2">
      <c r="A32" s="129">
        <v>7620</v>
      </c>
      <c r="B32" s="129" t="s">
        <v>565</v>
      </c>
      <c r="C32" s="114">
        <v>0</v>
      </c>
      <c r="D32" s="114">
        <v>0</v>
      </c>
      <c r="E32" s="114">
        <v>0</v>
      </c>
      <c r="F32" s="114">
        <v>0</v>
      </c>
    </row>
    <row r="33" spans="1:7" x14ac:dyDescent="0.2">
      <c r="A33" s="129">
        <v>7630</v>
      </c>
      <c r="B33" s="129" t="s">
        <v>564</v>
      </c>
      <c r="C33" s="114">
        <v>0</v>
      </c>
      <c r="D33" s="114">
        <v>0</v>
      </c>
      <c r="E33" s="114">
        <v>0</v>
      </c>
      <c r="F33" s="114">
        <v>0</v>
      </c>
    </row>
    <row r="34" spans="1:7" x14ac:dyDescent="0.2">
      <c r="A34" s="129">
        <v>7640</v>
      </c>
      <c r="B34" s="129" t="s">
        <v>563</v>
      </c>
      <c r="C34" s="114">
        <v>0</v>
      </c>
      <c r="D34" s="114">
        <v>0</v>
      </c>
      <c r="E34" s="114">
        <v>0</v>
      </c>
      <c r="F34" s="114">
        <v>0</v>
      </c>
    </row>
    <row r="35" spans="1:7" s="66" customFormat="1" x14ac:dyDescent="0.2">
      <c r="A35" s="64">
        <v>8000</v>
      </c>
      <c r="B35" s="66" t="s">
        <v>562</v>
      </c>
      <c r="C35" s="271"/>
      <c r="D35" s="271"/>
      <c r="E35" s="271"/>
      <c r="F35" s="271"/>
    </row>
    <row r="36" spans="1:7" x14ac:dyDescent="0.2">
      <c r="A36" s="129">
        <v>8110</v>
      </c>
      <c r="B36" s="129" t="s">
        <v>561</v>
      </c>
      <c r="C36" s="114">
        <v>0</v>
      </c>
      <c r="D36" s="114">
        <v>0</v>
      </c>
      <c r="E36" s="114">
        <v>0</v>
      </c>
      <c r="F36" s="114">
        <v>0</v>
      </c>
    </row>
    <row r="37" spans="1:7" x14ac:dyDescent="0.2">
      <c r="A37" s="129">
        <v>8120</v>
      </c>
      <c r="B37" s="129" t="s">
        <v>560</v>
      </c>
      <c r="C37" s="114">
        <v>0</v>
      </c>
      <c r="D37" s="114">
        <v>0</v>
      </c>
      <c r="E37" s="114">
        <v>0</v>
      </c>
      <c r="F37" s="114">
        <v>0</v>
      </c>
    </row>
    <row r="38" spans="1:7" x14ac:dyDescent="0.2">
      <c r="A38" s="129">
        <v>8130</v>
      </c>
      <c r="B38" s="129" t="s">
        <v>559</v>
      </c>
      <c r="C38" s="114">
        <v>0</v>
      </c>
      <c r="D38" s="114">
        <v>0</v>
      </c>
      <c r="E38" s="114">
        <v>0</v>
      </c>
      <c r="F38" s="114">
        <v>0</v>
      </c>
    </row>
    <row r="39" spans="1:7" x14ac:dyDescent="0.2">
      <c r="A39" s="129">
        <v>8140</v>
      </c>
      <c r="B39" s="129" t="s">
        <v>558</v>
      </c>
      <c r="C39" s="114">
        <v>0</v>
      </c>
      <c r="D39" s="114">
        <v>0</v>
      </c>
      <c r="E39" s="114">
        <v>0</v>
      </c>
      <c r="F39" s="114">
        <v>0</v>
      </c>
    </row>
    <row r="40" spans="1:7" x14ac:dyDescent="0.2">
      <c r="A40" s="129">
        <v>8150</v>
      </c>
      <c r="B40" s="129" t="s">
        <v>557</v>
      </c>
      <c r="C40" s="114">
        <v>0</v>
      </c>
      <c r="D40" s="114">
        <v>0</v>
      </c>
      <c r="E40" s="114">
        <v>0</v>
      </c>
      <c r="F40" s="114">
        <v>0</v>
      </c>
    </row>
    <row r="41" spans="1:7" x14ac:dyDescent="0.2">
      <c r="A41" s="129">
        <v>8210</v>
      </c>
      <c r="B41" s="129" t="s">
        <v>556</v>
      </c>
      <c r="C41" s="114">
        <v>0</v>
      </c>
      <c r="D41" s="114">
        <v>0</v>
      </c>
      <c r="E41" s="114">
        <v>0</v>
      </c>
      <c r="F41" s="114">
        <v>0</v>
      </c>
    </row>
    <row r="42" spans="1:7" x14ac:dyDescent="0.2">
      <c r="A42" s="129">
        <v>8220</v>
      </c>
      <c r="B42" s="129" t="s">
        <v>555</v>
      </c>
      <c r="C42" s="114">
        <v>0</v>
      </c>
      <c r="D42" s="114">
        <v>0</v>
      </c>
      <c r="E42" s="114">
        <v>0</v>
      </c>
      <c r="F42" s="114">
        <v>0</v>
      </c>
    </row>
    <row r="43" spans="1:7" x14ac:dyDescent="0.2">
      <c r="A43" s="129">
        <v>8230</v>
      </c>
      <c r="B43" s="129" t="s">
        <v>554</v>
      </c>
      <c r="C43" s="114">
        <v>0</v>
      </c>
      <c r="D43" s="114">
        <v>0</v>
      </c>
      <c r="E43" s="114">
        <v>0</v>
      </c>
      <c r="F43" s="114">
        <v>0</v>
      </c>
    </row>
    <row r="44" spans="1:7" x14ac:dyDescent="0.2">
      <c r="A44" s="129">
        <v>8240</v>
      </c>
      <c r="B44" s="129" t="s">
        <v>553</v>
      </c>
      <c r="C44" s="114">
        <v>0</v>
      </c>
      <c r="D44" s="114">
        <v>0</v>
      </c>
      <c r="E44" s="114">
        <v>0</v>
      </c>
      <c r="F44" s="114">
        <v>0</v>
      </c>
    </row>
    <row r="45" spans="1:7" x14ac:dyDescent="0.2">
      <c r="A45" s="129">
        <v>8250</v>
      </c>
      <c r="B45" s="129" t="s">
        <v>552</v>
      </c>
      <c r="C45" s="114">
        <v>0</v>
      </c>
      <c r="D45" s="114">
        <v>0</v>
      </c>
      <c r="E45" s="114">
        <v>0</v>
      </c>
      <c r="F45" s="114">
        <v>0</v>
      </c>
    </row>
    <row r="46" spans="1:7" x14ac:dyDescent="0.2">
      <c r="A46" s="129">
        <v>8260</v>
      </c>
      <c r="B46" s="129" t="s">
        <v>551</v>
      </c>
      <c r="C46" s="114">
        <v>0</v>
      </c>
      <c r="D46" s="114">
        <v>0</v>
      </c>
      <c r="E46" s="114">
        <v>0</v>
      </c>
      <c r="F46" s="114">
        <v>0</v>
      </c>
    </row>
    <row r="47" spans="1:7" x14ac:dyDescent="0.2">
      <c r="A47" s="129">
        <v>8270</v>
      </c>
      <c r="B47" s="129" t="s">
        <v>550</v>
      </c>
      <c r="C47" s="114">
        <v>0</v>
      </c>
      <c r="D47" s="114">
        <v>0</v>
      </c>
      <c r="E47" s="114">
        <v>0</v>
      </c>
      <c r="F47" s="114">
        <v>0</v>
      </c>
      <c r="G47" s="129" t="s">
        <v>623</v>
      </c>
    </row>
    <row r="48" spans="1:7" x14ac:dyDescent="0.2">
      <c r="A48" s="102"/>
    </row>
    <row r="49" spans="1:2" x14ac:dyDescent="0.2">
      <c r="A49" s="102"/>
      <c r="B49" s="40" t="s">
        <v>237</v>
      </c>
    </row>
    <row r="50" spans="1:2" x14ac:dyDescent="0.2">
      <c r="A50" s="102"/>
      <c r="B50" s="40" t="s">
        <v>1252</v>
      </c>
    </row>
    <row r="51" spans="1:2" x14ac:dyDescent="0.2">
      <c r="A51" s="102"/>
      <c r="B51" s="40"/>
    </row>
    <row r="52" spans="1:2" x14ac:dyDescent="0.2">
      <c r="A52" s="102"/>
      <c r="B52" s="40"/>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pageSetup scale="55"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H144"/>
  <sheetViews>
    <sheetView showGridLines="0" view="pageBreakPreview" zoomScaleNormal="100" zoomScaleSheetLayoutView="100" workbookViewId="0">
      <selection sqref="A1:F1"/>
    </sheetView>
  </sheetViews>
  <sheetFormatPr baseColWidth="10" defaultColWidth="9.140625" defaultRowHeight="11.25" x14ac:dyDescent="0.2"/>
  <cols>
    <col min="1" max="1" width="10" style="40" customWidth="1"/>
    <col min="2" max="2" width="64.5703125" style="40" bestFit="1" customWidth="1"/>
    <col min="3" max="3" width="16.42578125" style="40" bestFit="1" customWidth="1"/>
    <col min="4" max="4" width="19.140625" style="40" customWidth="1"/>
    <col min="5" max="5" width="24.5703125" style="40" customWidth="1"/>
    <col min="6" max="6" width="22.7109375" style="40" customWidth="1"/>
    <col min="7" max="8" width="16.7109375" style="40" customWidth="1"/>
    <col min="9" max="16384" width="9.140625" style="40"/>
  </cols>
  <sheetData>
    <row r="1" spans="1:8" s="127" customFormat="1" ht="18.95" customHeight="1" x14ac:dyDescent="0.25">
      <c r="A1" s="379" t="s">
        <v>70</v>
      </c>
      <c r="B1" s="380"/>
      <c r="C1" s="380"/>
      <c r="D1" s="380"/>
      <c r="E1" s="380"/>
      <c r="F1" s="380"/>
      <c r="G1" s="36" t="s">
        <v>95</v>
      </c>
      <c r="H1" s="37">
        <v>2022</v>
      </c>
    </row>
    <row r="2" spans="1:8" s="127" customFormat="1" ht="18.95" customHeight="1" x14ac:dyDescent="0.25">
      <c r="A2" s="379" t="s">
        <v>96</v>
      </c>
      <c r="B2" s="380"/>
      <c r="C2" s="380"/>
      <c r="D2" s="380"/>
      <c r="E2" s="380"/>
      <c r="F2" s="380"/>
      <c r="G2" s="36" t="s">
        <v>97</v>
      </c>
      <c r="H2" s="37" t="s">
        <v>599</v>
      </c>
    </row>
    <row r="3" spans="1:8" s="127" customFormat="1" ht="18.95" customHeight="1" x14ac:dyDescent="0.25">
      <c r="A3" s="379" t="s">
        <v>625</v>
      </c>
      <c r="B3" s="380"/>
      <c r="C3" s="380"/>
      <c r="D3" s="380"/>
      <c r="E3" s="380"/>
      <c r="F3" s="380"/>
      <c r="G3" s="36" t="s">
        <v>98</v>
      </c>
      <c r="H3" s="37">
        <v>4</v>
      </c>
    </row>
    <row r="4" spans="1:8" x14ac:dyDescent="0.2">
      <c r="A4" s="38" t="s">
        <v>99</v>
      </c>
      <c r="B4" s="39"/>
      <c r="C4" s="39"/>
      <c r="D4" s="39"/>
      <c r="E4" s="39"/>
      <c r="F4" s="39"/>
      <c r="G4" s="39"/>
      <c r="H4" s="39"/>
    </row>
    <row r="6" spans="1:8" x14ac:dyDescent="0.2">
      <c r="A6" s="39" t="s">
        <v>100</v>
      </c>
      <c r="B6" s="39"/>
      <c r="C6" s="39"/>
      <c r="D6" s="39"/>
      <c r="E6" s="39"/>
      <c r="F6" s="39"/>
      <c r="G6" s="39"/>
      <c r="H6" s="39"/>
    </row>
    <row r="7" spans="1:8" x14ac:dyDescent="0.2">
      <c r="A7" s="41" t="s">
        <v>101</v>
      </c>
      <c r="B7" s="41" t="s">
        <v>102</v>
      </c>
      <c r="C7" s="41" t="s">
        <v>103</v>
      </c>
      <c r="D7" s="41" t="s">
        <v>104</v>
      </c>
      <c r="E7" s="41"/>
      <c r="F7" s="41"/>
      <c r="G7" s="41"/>
      <c r="H7" s="41"/>
    </row>
    <row r="8" spans="1:8" x14ac:dyDescent="0.2">
      <c r="A8" s="42">
        <v>1114</v>
      </c>
      <c r="B8" s="40" t="s">
        <v>105</v>
      </c>
      <c r="C8" s="114">
        <v>0</v>
      </c>
      <c r="D8" s="40" t="s">
        <v>624</v>
      </c>
    </row>
    <row r="9" spans="1:8" x14ac:dyDescent="0.2">
      <c r="A9" s="42">
        <v>1115</v>
      </c>
      <c r="B9" s="40" t="s">
        <v>106</v>
      </c>
      <c r="C9" s="114">
        <v>0</v>
      </c>
    </row>
    <row r="10" spans="1:8" x14ac:dyDescent="0.2">
      <c r="A10" s="42">
        <v>1121</v>
      </c>
      <c r="B10" s="40" t="s">
        <v>107</v>
      </c>
      <c r="C10" s="114">
        <v>0</v>
      </c>
    </row>
    <row r="11" spans="1:8" x14ac:dyDescent="0.2">
      <c r="A11" s="42">
        <v>1211</v>
      </c>
      <c r="B11" s="40" t="s">
        <v>108</v>
      </c>
      <c r="C11" s="114">
        <v>0</v>
      </c>
    </row>
    <row r="13" spans="1:8" x14ac:dyDescent="0.2">
      <c r="A13" s="39" t="s">
        <v>109</v>
      </c>
      <c r="B13" s="39"/>
      <c r="C13" s="39"/>
      <c r="D13" s="39"/>
      <c r="E13" s="39"/>
      <c r="F13" s="39"/>
      <c r="G13" s="39"/>
      <c r="H13" s="39"/>
    </row>
    <row r="14" spans="1:8" x14ac:dyDescent="0.2">
      <c r="A14" s="41" t="s">
        <v>101</v>
      </c>
      <c r="B14" s="41" t="s">
        <v>102</v>
      </c>
      <c r="C14" s="41" t="s">
        <v>103</v>
      </c>
      <c r="D14" s="41">
        <v>2021</v>
      </c>
      <c r="E14" s="41">
        <f>D14-1</f>
        <v>2020</v>
      </c>
      <c r="F14" s="41">
        <f>E14-1</f>
        <v>2019</v>
      </c>
      <c r="G14" s="41">
        <f>F14-1</f>
        <v>2018</v>
      </c>
      <c r="H14" s="41" t="s">
        <v>110</v>
      </c>
    </row>
    <row r="15" spans="1:8" x14ac:dyDescent="0.2">
      <c r="A15" s="42">
        <v>1122</v>
      </c>
      <c r="B15" s="40" t="s">
        <v>111</v>
      </c>
      <c r="C15" s="268">
        <v>153120</v>
      </c>
      <c r="D15" s="268">
        <v>8491093.5999999996</v>
      </c>
      <c r="E15" s="268">
        <v>27114617.600000001</v>
      </c>
      <c r="F15" s="268">
        <v>0</v>
      </c>
      <c r="G15" s="268">
        <v>0</v>
      </c>
    </row>
    <row r="16" spans="1:8" x14ac:dyDescent="0.2">
      <c r="A16" s="42">
        <v>1124</v>
      </c>
      <c r="B16" s="40" t="s">
        <v>112</v>
      </c>
      <c r="C16" s="268">
        <v>0</v>
      </c>
      <c r="D16" s="268">
        <v>0</v>
      </c>
      <c r="E16" s="268">
        <v>0</v>
      </c>
      <c r="F16" s="268">
        <v>0</v>
      </c>
      <c r="G16" s="268">
        <v>0</v>
      </c>
    </row>
    <row r="18" spans="1:8" x14ac:dyDescent="0.2">
      <c r="A18" s="39" t="s">
        <v>113</v>
      </c>
      <c r="B18" s="39"/>
      <c r="C18" s="39"/>
      <c r="D18" s="39"/>
      <c r="E18" s="39"/>
      <c r="F18" s="39"/>
      <c r="G18" s="39"/>
      <c r="H18" s="39"/>
    </row>
    <row r="19" spans="1:8" x14ac:dyDescent="0.2">
      <c r="A19" s="41" t="s">
        <v>101</v>
      </c>
      <c r="B19" s="41" t="s">
        <v>102</v>
      </c>
      <c r="C19" s="41" t="s">
        <v>103</v>
      </c>
      <c r="D19" s="41" t="s">
        <v>114</v>
      </c>
      <c r="E19" s="41" t="s">
        <v>115</v>
      </c>
      <c r="F19" s="41" t="s">
        <v>116</v>
      </c>
      <c r="G19" s="41" t="s">
        <v>117</v>
      </c>
      <c r="H19" s="41" t="s">
        <v>118</v>
      </c>
    </row>
    <row r="20" spans="1:8" x14ac:dyDescent="0.2">
      <c r="A20" s="42">
        <v>1123</v>
      </c>
      <c r="B20" s="40" t="s">
        <v>119</v>
      </c>
      <c r="C20" s="268">
        <v>1662187.82</v>
      </c>
      <c r="D20" s="268">
        <v>0</v>
      </c>
      <c r="E20" s="268">
        <v>0</v>
      </c>
      <c r="F20" s="268">
        <v>0</v>
      </c>
      <c r="G20" s="268">
        <v>0</v>
      </c>
    </row>
    <row r="21" spans="1:8" x14ac:dyDescent="0.2">
      <c r="A21" s="42">
        <v>1125</v>
      </c>
      <c r="B21" s="40" t="s">
        <v>120</v>
      </c>
      <c r="C21" s="268">
        <v>13000</v>
      </c>
      <c r="D21" s="268">
        <v>0</v>
      </c>
      <c r="E21" s="268">
        <v>0</v>
      </c>
      <c r="F21" s="268">
        <v>0</v>
      </c>
      <c r="G21" s="268">
        <v>0</v>
      </c>
    </row>
    <row r="22" spans="1:8" x14ac:dyDescent="0.2">
      <c r="A22" s="44">
        <v>1126</v>
      </c>
      <c r="B22" s="45" t="s">
        <v>121</v>
      </c>
      <c r="C22" s="268">
        <v>0</v>
      </c>
      <c r="D22" s="268">
        <v>0</v>
      </c>
      <c r="E22" s="268">
        <v>0</v>
      </c>
      <c r="F22" s="268">
        <v>0</v>
      </c>
      <c r="G22" s="268">
        <v>0</v>
      </c>
    </row>
    <row r="23" spans="1:8" x14ac:dyDescent="0.2">
      <c r="A23" s="44">
        <v>1129</v>
      </c>
      <c r="B23" s="45" t="s">
        <v>122</v>
      </c>
      <c r="C23" s="268">
        <v>0</v>
      </c>
      <c r="D23" s="268">
        <v>0</v>
      </c>
      <c r="E23" s="268">
        <v>0</v>
      </c>
      <c r="F23" s="268">
        <v>0</v>
      </c>
      <c r="G23" s="268">
        <v>0</v>
      </c>
    </row>
    <row r="24" spans="1:8" x14ac:dyDescent="0.2">
      <c r="A24" s="42">
        <v>1131</v>
      </c>
      <c r="B24" s="40" t="s">
        <v>123</v>
      </c>
      <c r="C24" s="268">
        <v>1139954.68</v>
      </c>
      <c r="D24" s="268">
        <v>0</v>
      </c>
      <c r="E24" s="268">
        <v>0</v>
      </c>
      <c r="F24" s="268">
        <v>0</v>
      </c>
      <c r="G24" s="268">
        <v>0</v>
      </c>
    </row>
    <row r="25" spans="1:8" x14ac:dyDescent="0.2">
      <c r="A25" s="42">
        <v>1132</v>
      </c>
      <c r="B25" s="40" t="s">
        <v>124</v>
      </c>
      <c r="C25" s="268">
        <v>0</v>
      </c>
      <c r="D25" s="268">
        <v>0</v>
      </c>
      <c r="E25" s="268">
        <v>0</v>
      </c>
      <c r="F25" s="268">
        <v>0</v>
      </c>
      <c r="G25" s="268">
        <v>0</v>
      </c>
    </row>
    <row r="26" spans="1:8" x14ac:dyDescent="0.2">
      <c r="A26" s="42">
        <v>1133</v>
      </c>
      <c r="B26" s="40" t="s">
        <v>125</v>
      </c>
      <c r="C26" s="268">
        <v>0</v>
      </c>
      <c r="D26" s="268">
        <v>0</v>
      </c>
      <c r="E26" s="268">
        <v>0</v>
      </c>
      <c r="F26" s="268">
        <v>0</v>
      </c>
      <c r="G26" s="268">
        <v>0</v>
      </c>
    </row>
    <row r="27" spans="1:8" x14ac:dyDescent="0.2">
      <c r="A27" s="42">
        <v>1134</v>
      </c>
      <c r="B27" s="40" t="s">
        <v>126</v>
      </c>
      <c r="C27" s="268">
        <v>0</v>
      </c>
      <c r="D27" s="268">
        <v>0</v>
      </c>
      <c r="E27" s="268">
        <v>0</v>
      </c>
      <c r="F27" s="268">
        <v>0</v>
      </c>
      <c r="G27" s="268">
        <v>0</v>
      </c>
    </row>
    <row r="28" spans="1:8" x14ac:dyDescent="0.2">
      <c r="A28" s="42">
        <v>1139</v>
      </c>
      <c r="B28" s="40" t="s">
        <v>127</v>
      </c>
      <c r="C28" s="268">
        <v>0</v>
      </c>
      <c r="D28" s="268">
        <v>0</v>
      </c>
      <c r="E28" s="268">
        <v>0</v>
      </c>
      <c r="F28" s="268">
        <v>0</v>
      </c>
      <c r="G28" s="268">
        <v>0</v>
      </c>
    </row>
    <row r="30" spans="1:8" x14ac:dyDescent="0.2">
      <c r="A30" s="39" t="s">
        <v>128</v>
      </c>
      <c r="B30" s="39"/>
      <c r="C30" s="39"/>
      <c r="D30" s="39"/>
      <c r="E30" s="39"/>
      <c r="F30" s="39"/>
      <c r="G30" s="39"/>
      <c r="H30" s="39"/>
    </row>
    <row r="31" spans="1:8" x14ac:dyDescent="0.2">
      <c r="A31" s="41" t="s">
        <v>101</v>
      </c>
      <c r="B31" s="41" t="s">
        <v>102</v>
      </c>
      <c r="C31" s="41" t="s">
        <v>103</v>
      </c>
      <c r="D31" s="41" t="s">
        <v>129</v>
      </c>
      <c r="E31" s="41" t="s">
        <v>130</v>
      </c>
      <c r="F31" s="41" t="s">
        <v>131</v>
      </c>
      <c r="G31" s="41" t="s">
        <v>132</v>
      </c>
      <c r="H31" s="41"/>
    </row>
    <row r="32" spans="1:8" x14ac:dyDescent="0.2">
      <c r="A32" s="42">
        <v>1140</v>
      </c>
      <c r="B32" s="40" t="s">
        <v>133</v>
      </c>
      <c r="C32" s="114">
        <v>0</v>
      </c>
    </row>
    <row r="33" spans="1:8" x14ac:dyDescent="0.2">
      <c r="A33" s="42">
        <v>1141</v>
      </c>
      <c r="B33" s="40" t="s">
        <v>134</v>
      </c>
      <c r="C33" s="114">
        <v>0</v>
      </c>
    </row>
    <row r="34" spans="1:8" x14ac:dyDescent="0.2">
      <c r="A34" s="42">
        <v>1142</v>
      </c>
      <c r="B34" s="40" t="s">
        <v>135</v>
      </c>
      <c r="C34" s="114">
        <v>0</v>
      </c>
    </row>
    <row r="35" spans="1:8" x14ac:dyDescent="0.2">
      <c r="A35" s="42">
        <v>1143</v>
      </c>
      <c r="B35" s="40" t="s">
        <v>136</v>
      </c>
      <c r="C35" s="114">
        <v>0</v>
      </c>
    </row>
    <row r="36" spans="1:8" x14ac:dyDescent="0.2">
      <c r="A36" s="42">
        <v>1144</v>
      </c>
      <c r="B36" s="40" t="s">
        <v>137</v>
      </c>
      <c r="C36" s="114">
        <v>0</v>
      </c>
    </row>
    <row r="37" spans="1:8" x14ac:dyDescent="0.2">
      <c r="A37" s="42">
        <v>1145</v>
      </c>
      <c r="B37" s="40" t="s">
        <v>138</v>
      </c>
      <c r="C37" s="114">
        <v>0</v>
      </c>
    </row>
    <row r="39" spans="1:8" x14ac:dyDescent="0.2">
      <c r="A39" s="39" t="s">
        <v>139</v>
      </c>
      <c r="B39" s="39"/>
      <c r="C39" s="39"/>
      <c r="D39" s="39"/>
      <c r="E39" s="39"/>
      <c r="F39" s="39"/>
      <c r="G39" s="39"/>
      <c r="H39" s="39"/>
    </row>
    <row r="40" spans="1:8" x14ac:dyDescent="0.2">
      <c r="A40" s="41" t="s">
        <v>101</v>
      </c>
      <c r="B40" s="41" t="s">
        <v>102</v>
      </c>
      <c r="C40" s="41" t="s">
        <v>103</v>
      </c>
      <c r="D40" s="41" t="s">
        <v>140</v>
      </c>
      <c r="E40" s="41" t="s">
        <v>141</v>
      </c>
      <c r="F40" s="41" t="s">
        <v>142</v>
      </c>
      <c r="G40" s="41"/>
      <c r="H40" s="41"/>
    </row>
    <row r="41" spans="1:8" x14ac:dyDescent="0.2">
      <c r="A41" s="42">
        <v>1150</v>
      </c>
      <c r="B41" s="40" t="s">
        <v>143</v>
      </c>
      <c r="C41" s="114">
        <v>0</v>
      </c>
    </row>
    <row r="42" spans="1:8" x14ac:dyDescent="0.2">
      <c r="A42" s="42">
        <v>1151</v>
      </c>
      <c r="B42" s="40" t="s">
        <v>144</v>
      </c>
      <c r="C42" s="114">
        <v>0</v>
      </c>
    </row>
    <row r="44" spans="1:8" x14ac:dyDescent="0.2">
      <c r="A44" s="39" t="s">
        <v>145</v>
      </c>
      <c r="B44" s="39"/>
      <c r="C44" s="39"/>
      <c r="D44" s="39"/>
      <c r="E44" s="39"/>
      <c r="F44" s="39"/>
      <c r="G44" s="39"/>
      <c r="H44" s="39"/>
    </row>
    <row r="45" spans="1:8" x14ac:dyDescent="0.2">
      <c r="A45" s="41" t="s">
        <v>101</v>
      </c>
      <c r="B45" s="41" t="s">
        <v>102</v>
      </c>
      <c r="C45" s="41" t="s">
        <v>103</v>
      </c>
      <c r="D45" s="41" t="s">
        <v>104</v>
      </c>
      <c r="E45" s="41" t="s">
        <v>118</v>
      </c>
      <c r="F45" s="41"/>
      <c r="G45" s="41"/>
      <c r="H45" s="41"/>
    </row>
    <row r="46" spans="1:8" x14ac:dyDescent="0.2">
      <c r="A46" s="42">
        <v>1213</v>
      </c>
      <c r="B46" s="40" t="s">
        <v>146</v>
      </c>
      <c r="C46" s="114">
        <v>0</v>
      </c>
    </row>
    <row r="48" spans="1:8" x14ac:dyDescent="0.2">
      <c r="A48" s="39" t="s">
        <v>147</v>
      </c>
      <c r="B48" s="39"/>
      <c r="C48" s="39"/>
      <c r="D48" s="39"/>
      <c r="E48" s="39"/>
      <c r="F48" s="39"/>
      <c r="G48" s="39"/>
      <c r="H48" s="39"/>
    </row>
    <row r="49" spans="1:8" x14ac:dyDescent="0.2">
      <c r="A49" s="41" t="s">
        <v>101</v>
      </c>
      <c r="B49" s="41" t="s">
        <v>102</v>
      </c>
      <c r="C49" s="41" t="s">
        <v>103</v>
      </c>
      <c r="D49" s="41"/>
      <c r="E49" s="41"/>
      <c r="F49" s="41"/>
      <c r="G49" s="41"/>
      <c r="H49" s="41"/>
    </row>
    <row r="50" spans="1:8" x14ac:dyDescent="0.2">
      <c r="A50" s="42">
        <v>1214</v>
      </c>
      <c r="B50" s="40" t="s">
        <v>148</v>
      </c>
      <c r="C50" s="114">
        <v>0</v>
      </c>
    </row>
    <row r="52" spans="1:8" x14ac:dyDescent="0.2">
      <c r="A52" s="39" t="s">
        <v>149</v>
      </c>
      <c r="B52" s="39"/>
      <c r="C52" s="39"/>
      <c r="D52" s="39"/>
      <c r="E52" s="39"/>
      <c r="F52" s="39"/>
      <c r="G52" s="39"/>
      <c r="H52" s="39"/>
    </row>
    <row r="53" spans="1:8" x14ac:dyDescent="0.2">
      <c r="A53" s="41" t="s">
        <v>101</v>
      </c>
      <c r="B53" s="41" t="s">
        <v>102</v>
      </c>
      <c r="C53" s="41" t="s">
        <v>103</v>
      </c>
      <c r="D53" s="41" t="s">
        <v>150</v>
      </c>
      <c r="E53" s="41" t="s">
        <v>151</v>
      </c>
      <c r="F53" s="41" t="s">
        <v>140</v>
      </c>
      <c r="G53" s="41" t="s">
        <v>152</v>
      </c>
      <c r="H53" s="41" t="s">
        <v>153</v>
      </c>
    </row>
    <row r="54" spans="1:8" x14ac:dyDescent="0.2">
      <c r="A54" s="42">
        <v>1230</v>
      </c>
      <c r="B54" s="40" t="s">
        <v>154</v>
      </c>
      <c r="C54" s="268">
        <f>SUM(C55:C61)</f>
        <v>123310477.99000001</v>
      </c>
      <c r="D54" s="268">
        <f>SUM(D55:D61)</f>
        <v>1201859.76</v>
      </c>
      <c r="E54" s="268">
        <f>SUM(E55:E61)</f>
        <v>4627176.12</v>
      </c>
    </row>
    <row r="55" spans="1:8" x14ac:dyDescent="0.2">
      <c r="A55" s="42">
        <v>1231</v>
      </c>
      <c r="B55" s="40" t="s">
        <v>155</v>
      </c>
      <c r="C55" s="268">
        <v>426412.5</v>
      </c>
      <c r="D55" s="268">
        <v>0</v>
      </c>
      <c r="E55" s="268">
        <v>0</v>
      </c>
    </row>
    <row r="56" spans="1:8" x14ac:dyDescent="0.2">
      <c r="A56" s="42">
        <v>1232</v>
      </c>
      <c r="B56" s="40" t="s">
        <v>156</v>
      </c>
      <c r="C56" s="268">
        <v>0</v>
      </c>
      <c r="D56" s="268">
        <v>0</v>
      </c>
      <c r="E56" s="268">
        <v>0</v>
      </c>
    </row>
    <row r="57" spans="1:8" x14ac:dyDescent="0.2">
      <c r="A57" s="42">
        <v>1233</v>
      </c>
      <c r="B57" s="40" t="s">
        <v>157</v>
      </c>
      <c r="C57" s="268">
        <v>122614948.56</v>
      </c>
      <c r="D57" s="268">
        <v>1201859.76</v>
      </c>
      <c r="E57" s="268">
        <v>4627176.12</v>
      </c>
    </row>
    <row r="58" spans="1:8" x14ac:dyDescent="0.2">
      <c r="A58" s="42">
        <v>1234</v>
      </c>
      <c r="B58" s="40" t="s">
        <v>158</v>
      </c>
      <c r="C58" s="268">
        <v>0</v>
      </c>
      <c r="D58" s="268">
        <v>0</v>
      </c>
      <c r="E58" s="268">
        <v>0</v>
      </c>
    </row>
    <row r="59" spans="1:8" x14ac:dyDescent="0.2">
      <c r="A59" s="42">
        <v>1235</v>
      </c>
      <c r="B59" s="40" t="s">
        <v>159</v>
      </c>
      <c r="C59" s="268">
        <v>0</v>
      </c>
      <c r="D59" s="268">
        <v>0</v>
      </c>
      <c r="E59" s="268">
        <v>0</v>
      </c>
    </row>
    <row r="60" spans="1:8" x14ac:dyDescent="0.2">
      <c r="A60" s="42">
        <v>1236</v>
      </c>
      <c r="B60" s="40" t="s">
        <v>160</v>
      </c>
      <c r="C60" s="268">
        <v>269116.93</v>
      </c>
      <c r="D60" s="268">
        <v>0</v>
      </c>
      <c r="E60" s="268">
        <v>0</v>
      </c>
    </row>
    <row r="61" spans="1:8" x14ac:dyDescent="0.2">
      <c r="A61" s="42">
        <v>1239</v>
      </c>
      <c r="B61" s="40" t="s">
        <v>161</v>
      </c>
      <c r="C61" s="268">
        <v>0</v>
      </c>
      <c r="D61" s="268">
        <v>0</v>
      </c>
      <c r="E61" s="268">
        <v>0</v>
      </c>
    </row>
    <row r="62" spans="1:8" x14ac:dyDescent="0.2">
      <c r="A62" s="42">
        <v>1240</v>
      </c>
      <c r="B62" s="40" t="s">
        <v>162</v>
      </c>
      <c r="C62" s="268">
        <f>SUM(C63:C70)</f>
        <v>101128572.56999999</v>
      </c>
      <c r="D62" s="268">
        <f>SUM(D63:D70)</f>
        <v>19270711.16</v>
      </c>
      <c r="E62" s="268">
        <f>SUM(E63:E70)</f>
        <v>48351694.359999999</v>
      </c>
    </row>
    <row r="63" spans="1:8" x14ac:dyDescent="0.2">
      <c r="A63" s="42">
        <v>1241</v>
      </c>
      <c r="B63" s="40" t="s">
        <v>163</v>
      </c>
      <c r="C63" s="268">
        <v>14432534.77</v>
      </c>
      <c r="D63" s="268">
        <v>1416206.16</v>
      </c>
      <c r="E63" s="268">
        <v>10408840.659999998</v>
      </c>
    </row>
    <row r="64" spans="1:8" x14ac:dyDescent="0.2">
      <c r="A64" s="42">
        <v>1242</v>
      </c>
      <c r="B64" s="40" t="s">
        <v>164</v>
      </c>
      <c r="C64" s="268">
        <v>86067423.640000001</v>
      </c>
      <c r="D64" s="268">
        <v>17846092.52</v>
      </c>
      <c r="E64" s="268">
        <v>37053610.560000002</v>
      </c>
    </row>
    <row r="65" spans="1:8" x14ac:dyDescent="0.2">
      <c r="A65" s="42">
        <v>1243</v>
      </c>
      <c r="B65" s="40" t="s">
        <v>165</v>
      </c>
      <c r="C65" s="268">
        <v>0</v>
      </c>
      <c r="D65" s="268">
        <v>0</v>
      </c>
      <c r="E65" s="268">
        <v>0</v>
      </c>
    </row>
    <row r="66" spans="1:8" x14ac:dyDescent="0.2">
      <c r="A66" s="42">
        <v>1244</v>
      </c>
      <c r="B66" s="40" t="s">
        <v>166</v>
      </c>
      <c r="C66" s="268">
        <v>346486.14</v>
      </c>
      <c r="D66" s="268">
        <v>0</v>
      </c>
      <c r="E66" s="268">
        <v>323988.13</v>
      </c>
    </row>
    <row r="67" spans="1:8" x14ac:dyDescent="0.2">
      <c r="A67" s="42">
        <v>1245</v>
      </c>
      <c r="B67" s="40" t="s">
        <v>167</v>
      </c>
      <c r="C67" s="268">
        <v>75369</v>
      </c>
      <c r="D67" s="268">
        <v>7536.96</v>
      </c>
      <c r="E67" s="268">
        <v>44593.57</v>
      </c>
    </row>
    <row r="68" spans="1:8" x14ac:dyDescent="0.2">
      <c r="A68" s="42">
        <v>1246</v>
      </c>
      <c r="B68" s="40" t="s">
        <v>168</v>
      </c>
      <c r="C68" s="268">
        <v>206759.02</v>
      </c>
      <c r="D68" s="268">
        <v>875.52</v>
      </c>
      <c r="E68" s="268">
        <v>520661.44</v>
      </c>
    </row>
    <row r="69" spans="1:8" x14ac:dyDescent="0.2">
      <c r="A69" s="42">
        <v>1247</v>
      </c>
      <c r="B69" s="40" t="s">
        <v>169</v>
      </c>
      <c r="C69" s="268">
        <v>0</v>
      </c>
      <c r="D69" s="268">
        <v>0</v>
      </c>
      <c r="E69" s="268">
        <v>0</v>
      </c>
    </row>
    <row r="70" spans="1:8" x14ac:dyDescent="0.2">
      <c r="A70" s="42">
        <v>1248</v>
      </c>
      <c r="B70" s="40" t="s">
        <v>170</v>
      </c>
      <c r="C70" s="268">
        <v>0</v>
      </c>
      <c r="D70" s="268">
        <v>0</v>
      </c>
      <c r="E70" s="268">
        <v>0</v>
      </c>
    </row>
    <row r="72" spans="1:8" x14ac:dyDescent="0.2">
      <c r="A72" s="39" t="s">
        <v>171</v>
      </c>
      <c r="B72" s="39"/>
      <c r="C72" s="39"/>
      <c r="D72" s="39"/>
      <c r="E72" s="39"/>
      <c r="F72" s="39"/>
      <c r="G72" s="39"/>
      <c r="H72" s="39"/>
    </row>
    <row r="73" spans="1:8" x14ac:dyDescent="0.2">
      <c r="A73" s="41" t="s">
        <v>101</v>
      </c>
      <c r="B73" s="41" t="s">
        <v>102</v>
      </c>
      <c r="C73" s="41" t="s">
        <v>103</v>
      </c>
      <c r="D73" s="41" t="s">
        <v>172</v>
      </c>
      <c r="E73" s="41" t="s">
        <v>173</v>
      </c>
      <c r="F73" s="41" t="s">
        <v>140</v>
      </c>
      <c r="G73" s="41" t="s">
        <v>152</v>
      </c>
      <c r="H73" s="41" t="s">
        <v>153</v>
      </c>
    </row>
    <row r="74" spans="1:8" x14ac:dyDescent="0.2">
      <c r="A74" s="42">
        <v>1250</v>
      </c>
      <c r="B74" s="40" t="s">
        <v>174</v>
      </c>
      <c r="C74" s="268">
        <f>SUM(C75:C86)</f>
        <v>4374545.8899999997</v>
      </c>
      <c r="D74" s="268">
        <f>SUM(D75:D86)</f>
        <v>609496.04</v>
      </c>
      <c r="E74" s="268">
        <f>SUM(E75:E86)</f>
        <v>3108432.4699999997</v>
      </c>
    </row>
    <row r="75" spans="1:8" x14ac:dyDescent="0.2">
      <c r="A75" s="42">
        <v>1251</v>
      </c>
      <c r="B75" s="40" t="s">
        <v>175</v>
      </c>
      <c r="C75" s="268">
        <v>3419419.48</v>
      </c>
      <c r="D75" s="268">
        <v>507431.23</v>
      </c>
      <c r="E75" s="268">
        <v>2409192.6800000002</v>
      </c>
    </row>
    <row r="76" spans="1:8" x14ac:dyDescent="0.2">
      <c r="A76" s="42">
        <v>1252</v>
      </c>
      <c r="B76" s="40" t="s">
        <v>176</v>
      </c>
      <c r="C76" s="268">
        <v>87767.07</v>
      </c>
      <c r="D76" s="268">
        <v>4265.5200000000004</v>
      </c>
      <c r="E76" s="268">
        <v>29542.799999999999</v>
      </c>
    </row>
    <row r="77" spans="1:8" x14ac:dyDescent="0.2">
      <c r="A77" s="42">
        <v>1253</v>
      </c>
      <c r="B77" s="40" t="s">
        <v>177</v>
      </c>
      <c r="C77" s="268">
        <v>0</v>
      </c>
      <c r="D77" s="268">
        <v>0</v>
      </c>
      <c r="E77" s="268">
        <v>0</v>
      </c>
    </row>
    <row r="78" spans="1:8" x14ac:dyDescent="0.2">
      <c r="A78" s="42">
        <v>1254</v>
      </c>
      <c r="B78" s="40" t="s">
        <v>178</v>
      </c>
      <c r="C78" s="268">
        <v>867359.34</v>
      </c>
      <c r="D78" s="268">
        <v>97799.29</v>
      </c>
      <c r="E78" s="268">
        <v>669696.99</v>
      </c>
    </row>
    <row r="79" spans="1:8" x14ac:dyDescent="0.2">
      <c r="A79" s="42">
        <v>1259</v>
      </c>
      <c r="B79" s="40" t="s">
        <v>179</v>
      </c>
      <c r="C79" s="268">
        <v>0</v>
      </c>
      <c r="D79" s="268">
        <v>0</v>
      </c>
      <c r="E79" s="268">
        <v>0</v>
      </c>
    </row>
    <row r="80" spans="1:8" x14ac:dyDescent="0.2">
      <c r="A80" s="42">
        <v>1270</v>
      </c>
      <c r="B80" s="40" t="s">
        <v>180</v>
      </c>
      <c r="C80" s="268">
        <v>0</v>
      </c>
      <c r="D80" s="268">
        <v>0</v>
      </c>
      <c r="E80" s="268">
        <v>0</v>
      </c>
    </row>
    <row r="81" spans="1:8" x14ac:dyDescent="0.2">
      <c r="A81" s="42">
        <v>1271</v>
      </c>
      <c r="B81" s="40" t="s">
        <v>181</v>
      </c>
      <c r="C81" s="268">
        <v>0</v>
      </c>
      <c r="D81" s="268">
        <v>0</v>
      </c>
      <c r="E81" s="268">
        <v>0</v>
      </c>
    </row>
    <row r="82" spans="1:8" x14ac:dyDescent="0.2">
      <c r="A82" s="42">
        <v>1272</v>
      </c>
      <c r="B82" s="40" t="s">
        <v>182</v>
      </c>
      <c r="C82" s="268">
        <v>0</v>
      </c>
      <c r="D82" s="268">
        <v>0</v>
      </c>
      <c r="E82" s="268">
        <v>0</v>
      </c>
    </row>
    <row r="83" spans="1:8" x14ac:dyDescent="0.2">
      <c r="A83" s="42">
        <v>1273</v>
      </c>
      <c r="B83" s="40" t="s">
        <v>183</v>
      </c>
      <c r="C83" s="268">
        <v>0</v>
      </c>
      <c r="D83" s="268">
        <v>0</v>
      </c>
      <c r="E83" s="268">
        <v>0</v>
      </c>
    </row>
    <row r="84" spans="1:8" x14ac:dyDescent="0.2">
      <c r="A84" s="42">
        <v>1274</v>
      </c>
      <c r="B84" s="40" t="s">
        <v>184</v>
      </c>
      <c r="C84" s="268">
        <v>0</v>
      </c>
      <c r="D84" s="268">
        <v>0</v>
      </c>
      <c r="E84" s="268">
        <v>0</v>
      </c>
    </row>
    <row r="85" spans="1:8" x14ac:dyDescent="0.2">
      <c r="A85" s="42">
        <v>1275</v>
      </c>
      <c r="B85" s="40" t="s">
        <v>185</v>
      </c>
      <c r="C85" s="268">
        <v>0</v>
      </c>
      <c r="D85" s="268">
        <v>0</v>
      </c>
      <c r="E85" s="268">
        <v>0</v>
      </c>
    </row>
    <row r="86" spans="1:8" x14ac:dyDescent="0.2">
      <c r="A86" s="42">
        <v>1279</v>
      </c>
      <c r="B86" s="40" t="s">
        <v>186</v>
      </c>
      <c r="C86" s="268">
        <v>0</v>
      </c>
      <c r="D86" s="268">
        <v>0</v>
      </c>
      <c r="E86" s="268">
        <v>0</v>
      </c>
    </row>
    <row r="88" spans="1:8" x14ac:dyDescent="0.2">
      <c r="A88" s="39" t="s">
        <v>187</v>
      </c>
      <c r="B88" s="39"/>
      <c r="C88" s="39"/>
      <c r="D88" s="39"/>
      <c r="E88" s="39"/>
      <c r="F88" s="39"/>
      <c r="G88" s="39"/>
      <c r="H88" s="39"/>
    </row>
    <row r="89" spans="1:8" x14ac:dyDescent="0.2">
      <c r="A89" s="41" t="s">
        <v>101</v>
      </c>
      <c r="B89" s="41" t="s">
        <v>102</v>
      </c>
      <c r="C89" s="41" t="s">
        <v>103</v>
      </c>
      <c r="D89" s="41" t="s">
        <v>188</v>
      </c>
      <c r="E89" s="41"/>
      <c r="F89" s="41"/>
      <c r="G89" s="41"/>
      <c r="H89" s="41"/>
    </row>
    <row r="90" spans="1:8" x14ac:dyDescent="0.2">
      <c r="A90" s="42">
        <v>1160</v>
      </c>
      <c r="B90" s="40" t="s">
        <v>189</v>
      </c>
      <c r="C90" s="268">
        <v>0</v>
      </c>
    </row>
    <row r="91" spans="1:8" x14ac:dyDescent="0.2">
      <c r="A91" s="42">
        <v>1161</v>
      </c>
      <c r="B91" s="40" t="s">
        <v>190</v>
      </c>
      <c r="C91" s="268">
        <v>0</v>
      </c>
    </row>
    <row r="92" spans="1:8" x14ac:dyDescent="0.2">
      <c r="A92" s="42">
        <v>1162</v>
      </c>
      <c r="B92" s="40" t="s">
        <v>191</v>
      </c>
      <c r="C92" s="268">
        <v>0</v>
      </c>
    </row>
    <row r="94" spans="1:8" x14ac:dyDescent="0.2">
      <c r="A94" s="39" t="s">
        <v>192</v>
      </c>
      <c r="B94" s="39"/>
      <c r="C94" s="39"/>
      <c r="D94" s="39"/>
      <c r="E94" s="39"/>
      <c r="F94" s="39"/>
      <c r="G94" s="39"/>
      <c r="H94" s="39"/>
    </row>
    <row r="95" spans="1:8" x14ac:dyDescent="0.2">
      <c r="A95" s="41" t="s">
        <v>101</v>
      </c>
      <c r="B95" s="41" t="s">
        <v>102</v>
      </c>
      <c r="C95" s="41" t="s">
        <v>103</v>
      </c>
      <c r="D95" s="41" t="s">
        <v>118</v>
      </c>
      <c r="E95" s="41"/>
      <c r="F95" s="41"/>
      <c r="G95" s="41"/>
      <c r="H95" s="41"/>
    </row>
    <row r="96" spans="1:8" x14ac:dyDescent="0.2">
      <c r="A96" s="42">
        <v>1290</v>
      </c>
      <c r="B96" s="40" t="s">
        <v>193</v>
      </c>
      <c r="C96" s="114">
        <v>0</v>
      </c>
    </row>
    <row r="97" spans="1:8" x14ac:dyDescent="0.2">
      <c r="A97" s="42">
        <v>1291</v>
      </c>
      <c r="B97" s="40" t="s">
        <v>194</v>
      </c>
      <c r="C97" s="114">
        <v>0</v>
      </c>
    </row>
    <row r="98" spans="1:8" x14ac:dyDescent="0.2">
      <c r="A98" s="42">
        <v>1292</v>
      </c>
      <c r="B98" s="40" t="s">
        <v>195</v>
      </c>
      <c r="C98" s="114">
        <v>0</v>
      </c>
    </row>
    <row r="99" spans="1:8" x14ac:dyDescent="0.2">
      <c r="A99" s="42">
        <v>1293</v>
      </c>
      <c r="B99" s="40" t="s">
        <v>196</v>
      </c>
      <c r="C99" s="114">
        <v>0</v>
      </c>
    </row>
    <row r="101" spans="1:8" x14ac:dyDescent="0.2">
      <c r="A101" s="39" t="s">
        <v>197</v>
      </c>
      <c r="B101" s="39"/>
      <c r="C101" s="39"/>
      <c r="D101" s="39"/>
      <c r="E101" s="39"/>
      <c r="F101" s="39"/>
      <c r="G101" s="39"/>
      <c r="H101" s="39"/>
    </row>
    <row r="102" spans="1:8" x14ac:dyDescent="0.2">
      <c r="A102" s="41" t="s">
        <v>101</v>
      </c>
      <c r="B102" s="41" t="s">
        <v>102</v>
      </c>
      <c r="C102" s="41" t="s">
        <v>103</v>
      </c>
      <c r="D102" s="41" t="s">
        <v>114</v>
      </c>
      <c r="E102" s="41" t="s">
        <v>115</v>
      </c>
      <c r="F102" s="41" t="s">
        <v>116</v>
      </c>
      <c r="G102" s="41" t="s">
        <v>198</v>
      </c>
      <c r="H102" s="41" t="s">
        <v>199</v>
      </c>
    </row>
    <row r="103" spans="1:8" x14ac:dyDescent="0.2">
      <c r="A103" s="42">
        <v>2110</v>
      </c>
      <c r="B103" s="40" t="s">
        <v>200</v>
      </c>
      <c r="C103" s="268">
        <f>SUM(C104:C116)</f>
        <v>903062.74</v>
      </c>
      <c r="D103" s="268">
        <v>0</v>
      </c>
      <c r="E103" s="268">
        <v>0</v>
      </c>
      <c r="F103" s="268">
        <v>0</v>
      </c>
      <c r="G103" s="268">
        <v>0</v>
      </c>
    </row>
    <row r="104" spans="1:8" x14ac:dyDescent="0.2">
      <c r="A104" s="42">
        <v>2111</v>
      </c>
      <c r="B104" s="40" t="s">
        <v>201</v>
      </c>
      <c r="C104" s="268">
        <v>510678.56</v>
      </c>
      <c r="D104" s="268">
        <v>0</v>
      </c>
      <c r="E104" s="268">
        <v>0</v>
      </c>
      <c r="F104" s="268">
        <v>0</v>
      </c>
      <c r="G104" s="268">
        <v>0</v>
      </c>
    </row>
    <row r="105" spans="1:8" x14ac:dyDescent="0.2">
      <c r="A105" s="42">
        <v>2112</v>
      </c>
      <c r="B105" s="40" t="s">
        <v>202</v>
      </c>
      <c r="C105" s="268">
        <v>131229.09</v>
      </c>
      <c r="D105" s="268">
        <v>0</v>
      </c>
      <c r="E105" s="268">
        <v>0</v>
      </c>
      <c r="F105" s="268">
        <v>0</v>
      </c>
      <c r="G105" s="268">
        <v>0</v>
      </c>
    </row>
    <row r="106" spans="1:8" x14ac:dyDescent="0.2">
      <c r="A106" s="42">
        <v>2113</v>
      </c>
      <c r="B106" s="40" t="s">
        <v>203</v>
      </c>
      <c r="C106" s="268">
        <v>0</v>
      </c>
      <c r="D106" s="268">
        <v>0</v>
      </c>
      <c r="E106" s="268">
        <v>0</v>
      </c>
      <c r="F106" s="268">
        <v>0</v>
      </c>
      <c r="G106" s="268">
        <v>0</v>
      </c>
    </row>
    <row r="107" spans="1:8" x14ac:dyDescent="0.2">
      <c r="A107" s="42">
        <v>2114</v>
      </c>
      <c r="B107" s="40" t="s">
        <v>204</v>
      </c>
      <c r="C107" s="268">
        <v>0</v>
      </c>
      <c r="D107" s="268">
        <v>0</v>
      </c>
      <c r="E107" s="268">
        <v>0</v>
      </c>
      <c r="F107" s="268">
        <v>0</v>
      </c>
      <c r="G107" s="268">
        <v>0</v>
      </c>
    </row>
    <row r="108" spans="1:8" x14ac:dyDescent="0.2">
      <c r="A108" s="42">
        <v>2115</v>
      </c>
      <c r="B108" s="40" t="s">
        <v>205</v>
      </c>
      <c r="C108" s="268">
        <v>0</v>
      </c>
      <c r="D108" s="268">
        <v>0</v>
      </c>
      <c r="E108" s="268">
        <v>0</v>
      </c>
      <c r="F108" s="268">
        <v>0</v>
      </c>
      <c r="G108" s="268">
        <v>0</v>
      </c>
    </row>
    <row r="109" spans="1:8" x14ac:dyDescent="0.2">
      <c r="A109" s="42">
        <v>2116</v>
      </c>
      <c r="B109" s="40" t="s">
        <v>206</v>
      </c>
      <c r="C109" s="268">
        <v>0</v>
      </c>
      <c r="D109" s="268">
        <v>0</v>
      </c>
      <c r="E109" s="268">
        <v>0</v>
      </c>
      <c r="F109" s="268">
        <v>0</v>
      </c>
      <c r="G109" s="268">
        <v>0</v>
      </c>
    </row>
    <row r="110" spans="1:8" x14ac:dyDescent="0.2">
      <c r="A110" s="42">
        <v>2117</v>
      </c>
      <c r="B110" s="40" t="s">
        <v>207</v>
      </c>
      <c r="C110" s="268">
        <v>261155.09</v>
      </c>
      <c r="D110" s="268">
        <v>0</v>
      </c>
      <c r="E110" s="268">
        <v>0</v>
      </c>
      <c r="F110" s="268">
        <v>0</v>
      </c>
      <c r="G110" s="268">
        <v>0</v>
      </c>
    </row>
    <row r="111" spans="1:8" x14ac:dyDescent="0.2">
      <c r="A111" s="42">
        <v>2118</v>
      </c>
      <c r="B111" s="40" t="s">
        <v>208</v>
      </c>
      <c r="C111" s="268">
        <v>0</v>
      </c>
      <c r="D111" s="268">
        <v>0</v>
      </c>
      <c r="E111" s="268">
        <v>0</v>
      </c>
      <c r="F111" s="268">
        <v>0</v>
      </c>
      <c r="G111" s="268">
        <v>0</v>
      </c>
    </row>
    <row r="112" spans="1:8" x14ac:dyDescent="0.2">
      <c r="A112" s="42">
        <v>2119</v>
      </c>
      <c r="B112" s="40" t="s">
        <v>209</v>
      </c>
      <c r="C112" s="268">
        <v>0</v>
      </c>
      <c r="D112" s="268">
        <v>0</v>
      </c>
      <c r="E112" s="268">
        <v>0</v>
      </c>
      <c r="F112" s="268">
        <v>0</v>
      </c>
      <c r="G112" s="268">
        <v>0</v>
      </c>
    </row>
    <row r="113" spans="1:8" x14ac:dyDescent="0.2">
      <c r="A113" s="42">
        <v>2120</v>
      </c>
      <c r="B113" s="40" t="s">
        <v>210</v>
      </c>
      <c r="C113" s="268">
        <v>0</v>
      </c>
      <c r="D113" s="268">
        <v>0</v>
      </c>
      <c r="E113" s="268">
        <v>0</v>
      </c>
      <c r="F113" s="268">
        <v>0</v>
      </c>
      <c r="G113" s="268">
        <v>0</v>
      </c>
    </row>
    <row r="114" spans="1:8" x14ac:dyDescent="0.2">
      <c r="A114" s="42">
        <v>2121</v>
      </c>
      <c r="B114" s="40" t="s">
        <v>211</v>
      </c>
      <c r="C114" s="268">
        <v>0</v>
      </c>
      <c r="D114" s="268">
        <v>0</v>
      </c>
      <c r="E114" s="268">
        <v>0</v>
      </c>
      <c r="F114" s="268">
        <v>0</v>
      </c>
      <c r="G114" s="268">
        <v>0</v>
      </c>
    </row>
    <row r="115" spans="1:8" x14ac:dyDescent="0.2">
      <c r="A115" s="42">
        <v>2122</v>
      </c>
      <c r="B115" s="40" t="s">
        <v>212</v>
      </c>
      <c r="C115" s="268">
        <v>0</v>
      </c>
      <c r="D115" s="268">
        <v>0</v>
      </c>
      <c r="E115" s="268">
        <v>0</v>
      </c>
      <c r="F115" s="268">
        <v>0</v>
      </c>
      <c r="G115" s="268">
        <v>0</v>
      </c>
    </row>
    <row r="116" spans="1:8" x14ac:dyDescent="0.2">
      <c r="A116" s="42">
        <v>2129</v>
      </c>
      <c r="B116" s="40" t="s">
        <v>213</v>
      </c>
      <c r="C116" s="268">
        <v>0</v>
      </c>
      <c r="D116" s="268">
        <v>0</v>
      </c>
      <c r="E116" s="268">
        <v>0</v>
      </c>
      <c r="F116" s="268">
        <v>0</v>
      </c>
      <c r="G116" s="268">
        <v>0</v>
      </c>
    </row>
    <row r="118" spans="1:8" x14ac:dyDescent="0.2">
      <c r="A118" s="39" t="s">
        <v>214</v>
      </c>
      <c r="B118" s="39"/>
      <c r="C118" s="39"/>
      <c r="D118" s="39"/>
      <c r="E118" s="39"/>
      <c r="F118" s="39"/>
      <c r="G118" s="39"/>
      <c r="H118" s="39"/>
    </row>
    <row r="119" spans="1:8" x14ac:dyDescent="0.2">
      <c r="A119" s="41" t="s">
        <v>101</v>
      </c>
      <c r="B119" s="41" t="s">
        <v>102</v>
      </c>
      <c r="C119" s="41" t="s">
        <v>103</v>
      </c>
      <c r="D119" s="41" t="s">
        <v>215</v>
      </c>
      <c r="E119" s="41" t="s">
        <v>118</v>
      </c>
      <c r="F119" s="41"/>
      <c r="G119" s="41"/>
      <c r="H119" s="41"/>
    </row>
    <row r="120" spans="1:8" x14ac:dyDescent="0.2">
      <c r="A120" s="42">
        <v>2160</v>
      </c>
      <c r="B120" s="40" t="s">
        <v>216</v>
      </c>
      <c r="C120" s="268">
        <v>0</v>
      </c>
    </row>
    <row r="121" spans="1:8" x14ac:dyDescent="0.2">
      <c r="A121" s="42">
        <v>2161</v>
      </c>
      <c r="B121" s="40" t="s">
        <v>217</v>
      </c>
      <c r="C121" s="268">
        <v>0</v>
      </c>
    </row>
    <row r="122" spans="1:8" x14ac:dyDescent="0.2">
      <c r="A122" s="42">
        <v>2162</v>
      </c>
      <c r="B122" s="40" t="s">
        <v>218</v>
      </c>
      <c r="C122" s="268">
        <v>0</v>
      </c>
    </row>
    <row r="123" spans="1:8" x14ac:dyDescent="0.2">
      <c r="A123" s="42">
        <v>2163</v>
      </c>
      <c r="B123" s="40" t="s">
        <v>219</v>
      </c>
      <c r="C123" s="268">
        <v>0</v>
      </c>
    </row>
    <row r="124" spans="1:8" x14ac:dyDescent="0.2">
      <c r="A124" s="42">
        <v>2164</v>
      </c>
      <c r="B124" s="40" t="s">
        <v>220</v>
      </c>
      <c r="C124" s="268">
        <v>0</v>
      </c>
    </row>
    <row r="125" spans="1:8" x14ac:dyDescent="0.2">
      <c r="A125" s="42">
        <v>2165</v>
      </c>
      <c r="B125" s="40" t="s">
        <v>221</v>
      </c>
      <c r="C125" s="268">
        <v>0</v>
      </c>
    </row>
    <row r="126" spans="1:8" x14ac:dyDescent="0.2">
      <c r="A126" s="42">
        <v>2166</v>
      </c>
      <c r="B126" s="40" t="s">
        <v>222</v>
      </c>
      <c r="C126" s="268">
        <v>0</v>
      </c>
    </row>
    <row r="127" spans="1:8" x14ac:dyDescent="0.2">
      <c r="A127" s="42">
        <v>2250</v>
      </c>
      <c r="B127" s="40" t="s">
        <v>223</v>
      </c>
      <c r="C127" s="268">
        <v>0</v>
      </c>
    </row>
    <row r="128" spans="1:8" x14ac:dyDescent="0.2">
      <c r="A128" s="42">
        <v>2251</v>
      </c>
      <c r="B128" s="40" t="s">
        <v>224</v>
      </c>
      <c r="C128" s="268">
        <v>0</v>
      </c>
    </row>
    <row r="129" spans="1:8" x14ac:dyDescent="0.2">
      <c r="A129" s="42">
        <v>2252</v>
      </c>
      <c r="B129" s="40" t="s">
        <v>225</v>
      </c>
      <c r="C129" s="268">
        <v>0</v>
      </c>
    </row>
    <row r="130" spans="1:8" x14ac:dyDescent="0.2">
      <c r="A130" s="42">
        <v>2253</v>
      </c>
      <c r="B130" s="40" t="s">
        <v>226</v>
      </c>
      <c r="C130" s="268">
        <v>0</v>
      </c>
    </row>
    <row r="131" spans="1:8" x14ac:dyDescent="0.2">
      <c r="A131" s="42">
        <v>2254</v>
      </c>
      <c r="B131" s="40" t="s">
        <v>227</v>
      </c>
      <c r="C131" s="268">
        <v>0</v>
      </c>
    </row>
    <row r="132" spans="1:8" x14ac:dyDescent="0.2">
      <c r="A132" s="42">
        <v>2255</v>
      </c>
      <c r="B132" s="40" t="s">
        <v>228</v>
      </c>
      <c r="C132" s="268">
        <v>0</v>
      </c>
    </row>
    <row r="133" spans="1:8" x14ac:dyDescent="0.2">
      <c r="A133" s="42">
        <v>2256</v>
      </c>
      <c r="B133" s="40" t="s">
        <v>229</v>
      </c>
      <c r="C133" s="268">
        <v>0</v>
      </c>
    </row>
    <row r="135" spans="1:8" x14ac:dyDescent="0.2">
      <c r="A135" s="39" t="s">
        <v>230</v>
      </c>
      <c r="B135" s="39"/>
      <c r="C135" s="39"/>
      <c r="D135" s="39"/>
      <c r="E135" s="39"/>
      <c r="F135" s="39"/>
      <c r="G135" s="39"/>
      <c r="H135" s="39"/>
    </row>
    <row r="136" spans="1:8" x14ac:dyDescent="0.2">
      <c r="A136" s="46" t="s">
        <v>101</v>
      </c>
      <c r="B136" s="46" t="s">
        <v>102</v>
      </c>
      <c r="C136" s="46" t="s">
        <v>103</v>
      </c>
      <c r="D136" s="46" t="s">
        <v>215</v>
      </c>
      <c r="E136" s="46" t="s">
        <v>118</v>
      </c>
      <c r="F136" s="46"/>
      <c r="G136" s="46"/>
      <c r="H136" s="46"/>
    </row>
    <row r="137" spans="1:8" x14ac:dyDescent="0.2">
      <c r="A137" s="42">
        <v>2159</v>
      </c>
      <c r="B137" s="40" t="s">
        <v>231</v>
      </c>
      <c r="C137" s="268">
        <v>0</v>
      </c>
    </row>
    <row r="138" spans="1:8" x14ac:dyDescent="0.2">
      <c r="A138" s="42">
        <v>2199</v>
      </c>
      <c r="B138" s="40" t="s">
        <v>232</v>
      </c>
      <c r="C138" s="268">
        <v>0</v>
      </c>
    </row>
    <row r="139" spans="1:8" x14ac:dyDescent="0.2">
      <c r="A139" s="42">
        <v>2240</v>
      </c>
      <c r="B139" s="40" t="s">
        <v>233</v>
      </c>
      <c r="C139" s="268">
        <v>0</v>
      </c>
    </row>
    <row r="140" spans="1:8" x14ac:dyDescent="0.2">
      <c r="A140" s="42">
        <v>2241</v>
      </c>
      <c r="B140" s="40" t="s">
        <v>234</v>
      </c>
      <c r="C140" s="268">
        <v>0</v>
      </c>
    </row>
    <row r="141" spans="1:8" x14ac:dyDescent="0.2">
      <c r="A141" s="42">
        <v>2242</v>
      </c>
      <c r="B141" s="40" t="s">
        <v>235</v>
      </c>
      <c r="C141" s="268">
        <v>0</v>
      </c>
    </row>
    <row r="142" spans="1:8" x14ac:dyDescent="0.2">
      <c r="A142" s="42">
        <v>2249</v>
      </c>
      <c r="B142" s="40" t="s">
        <v>236</v>
      </c>
      <c r="C142" s="268">
        <v>0</v>
      </c>
    </row>
    <row r="144" spans="1:8" x14ac:dyDescent="0.2">
      <c r="B144" s="40" t="s">
        <v>237</v>
      </c>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pageSetup scale="47"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H218"/>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40" customWidth="1"/>
    <col min="2" max="2" width="72.85546875" style="40" bestFit="1" customWidth="1"/>
    <col min="3" max="3" width="15.7109375" style="40" customWidth="1"/>
    <col min="4" max="5" width="19.7109375" style="40" customWidth="1"/>
    <col min="6" max="7" width="9.140625" style="40"/>
    <col min="8" max="8" width="11.42578125" style="40" bestFit="1" customWidth="1"/>
    <col min="9" max="16384" width="9.140625" style="40"/>
  </cols>
  <sheetData>
    <row r="1" spans="1:5" s="128" customFormat="1" ht="18.95" customHeight="1" x14ac:dyDescent="0.25">
      <c r="A1" s="377" t="s">
        <v>70</v>
      </c>
      <c r="B1" s="377"/>
      <c r="C1" s="377"/>
      <c r="D1" s="36" t="s">
        <v>95</v>
      </c>
      <c r="E1" s="37">
        <v>2022</v>
      </c>
    </row>
    <row r="2" spans="1:5" s="127" customFormat="1" ht="18.95" customHeight="1" x14ac:dyDescent="0.25">
      <c r="A2" s="377" t="s">
        <v>435</v>
      </c>
      <c r="B2" s="377"/>
      <c r="C2" s="377"/>
      <c r="D2" s="36" t="s">
        <v>97</v>
      </c>
      <c r="E2" s="37" t="s">
        <v>599</v>
      </c>
    </row>
    <row r="3" spans="1:5" s="127" customFormat="1" ht="18.95" customHeight="1" x14ac:dyDescent="0.25">
      <c r="A3" s="377" t="s">
        <v>625</v>
      </c>
      <c r="B3" s="377"/>
      <c r="C3" s="377"/>
      <c r="D3" s="36" t="s">
        <v>98</v>
      </c>
      <c r="E3" s="37">
        <v>4</v>
      </c>
    </row>
    <row r="4" spans="1:5" x14ac:dyDescent="0.2">
      <c r="A4" s="38" t="s">
        <v>99</v>
      </c>
      <c r="B4" s="39"/>
      <c r="C4" s="39"/>
      <c r="D4" s="39"/>
      <c r="E4" s="39"/>
    </row>
    <row r="6" spans="1:5" x14ac:dyDescent="0.2">
      <c r="A6" s="52" t="s">
        <v>434</v>
      </c>
      <c r="B6" s="52"/>
      <c r="C6" s="52"/>
      <c r="D6" s="52"/>
      <c r="E6" s="52"/>
    </row>
    <row r="7" spans="1:5" x14ac:dyDescent="0.2">
      <c r="A7" s="51" t="s">
        <v>101</v>
      </c>
      <c r="B7" s="51" t="s">
        <v>102</v>
      </c>
      <c r="C7" s="51" t="s">
        <v>103</v>
      </c>
      <c r="D7" s="51" t="s">
        <v>386</v>
      </c>
      <c r="E7" s="51"/>
    </row>
    <row r="8" spans="1:5" x14ac:dyDescent="0.2">
      <c r="A8" s="54">
        <v>4100</v>
      </c>
      <c r="B8" s="47" t="s">
        <v>433</v>
      </c>
      <c r="C8" s="270">
        <f>SUM(C9:C54)</f>
        <v>16361633.789999999</v>
      </c>
      <c r="D8" s="47"/>
      <c r="E8" s="53"/>
    </row>
    <row r="9" spans="1:5" x14ac:dyDescent="0.2">
      <c r="A9" s="54">
        <v>4110</v>
      </c>
      <c r="B9" s="47" t="s">
        <v>432</v>
      </c>
      <c r="C9" s="270">
        <v>0</v>
      </c>
      <c r="D9" s="47"/>
      <c r="E9" s="53"/>
    </row>
    <row r="10" spans="1:5" x14ac:dyDescent="0.2">
      <c r="A10" s="54">
        <v>4111</v>
      </c>
      <c r="B10" s="47" t="s">
        <v>431</v>
      </c>
      <c r="C10" s="270">
        <v>0</v>
      </c>
      <c r="D10" s="47"/>
      <c r="E10" s="53"/>
    </row>
    <row r="11" spans="1:5" x14ac:dyDescent="0.2">
      <c r="A11" s="54">
        <v>4112</v>
      </c>
      <c r="B11" s="47" t="s">
        <v>430</v>
      </c>
      <c r="C11" s="270">
        <v>0</v>
      </c>
      <c r="D11" s="47"/>
      <c r="E11" s="53"/>
    </row>
    <row r="12" spans="1:5" x14ac:dyDescent="0.2">
      <c r="A12" s="54">
        <v>4113</v>
      </c>
      <c r="B12" s="47" t="s">
        <v>429</v>
      </c>
      <c r="C12" s="270">
        <v>0</v>
      </c>
      <c r="D12" s="47"/>
      <c r="E12" s="53"/>
    </row>
    <row r="13" spans="1:5" x14ac:dyDescent="0.2">
      <c r="A13" s="54">
        <v>4114</v>
      </c>
      <c r="B13" s="47" t="s">
        <v>428</v>
      </c>
      <c r="C13" s="270">
        <v>0</v>
      </c>
      <c r="D13" s="47"/>
      <c r="E13" s="53"/>
    </row>
    <row r="14" spans="1:5" x14ac:dyDescent="0.2">
      <c r="A14" s="54">
        <v>4115</v>
      </c>
      <c r="B14" s="47" t="s">
        <v>427</v>
      </c>
      <c r="C14" s="270">
        <v>0</v>
      </c>
      <c r="D14" s="47"/>
      <c r="E14" s="53"/>
    </row>
    <row r="15" spans="1:5" x14ac:dyDescent="0.2">
      <c r="A15" s="54">
        <v>4116</v>
      </c>
      <c r="B15" s="47" t="s">
        <v>426</v>
      </c>
      <c r="C15" s="270">
        <v>0</v>
      </c>
      <c r="D15" s="47"/>
      <c r="E15" s="53"/>
    </row>
    <row r="16" spans="1:5" x14ac:dyDescent="0.2">
      <c r="A16" s="54">
        <v>4117</v>
      </c>
      <c r="B16" s="47" t="s">
        <v>425</v>
      </c>
      <c r="C16" s="270">
        <v>0</v>
      </c>
      <c r="D16" s="47"/>
      <c r="E16" s="53"/>
    </row>
    <row r="17" spans="1:5" ht="22.5" x14ac:dyDescent="0.2">
      <c r="A17" s="54">
        <v>4118</v>
      </c>
      <c r="B17" s="55" t="s">
        <v>424</v>
      </c>
      <c r="C17" s="270">
        <v>0</v>
      </c>
      <c r="D17" s="47"/>
      <c r="E17" s="53"/>
    </row>
    <row r="18" spans="1:5" x14ac:dyDescent="0.2">
      <c r="A18" s="54">
        <v>4119</v>
      </c>
      <c r="B18" s="47" t="s">
        <v>423</v>
      </c>
      <c r="C18" s="270">
        <v>0</v>
      </c>
      <c r="D18" s="47"/>
      <c r="E18" s="53"/>
    </row>
    <row r="19" spans="1:5" x14ac:dyDescent="0.2">
      <c r="A19" s="54">
        <v>4120</v>
      </c>
      <c r="B19" s="47" t="s">
        <v>422</v>
      </c>
      <c r="C19" s="270">
        <v>0</v>
      </c>
      <c r="D19" s="47"/>
      <c r="E19" s="53"/>
    </row>
    <row r="20" spans="1:5" x14ac:dyDescent="0.2">
      <c r="A20" s="54">
        <v>4121</v>
      </c>
      <c r="B20" s="47" t="s">
        <v>421</v>
      </c>
      <c r="C20" s="270">
        <v>0</v>
      </c>
      <c r="D20" s="47"/>
      <c r="E20" s="53"/>
    </row>
    <row r="21" spans="1:5" x14ac:dyDescent="0.2">
      <c r="A21" s="54">
        <v>4122</v>
      </c>
      <c r="B21" s="47" t="s">
        <v>420</v>
      </c>
      <c r="C21" s="270">
        <v>0</v>
      </c>
      <c r="D21" s="47"/>
      <c r="E21" s="53"/>
    </row>
    <row r="22" spans="1:5" x14ac:dyDescent="0.2">
      <c r="A22" s="54">
        <v>4123</v>
      </c>
      <c r="B22" s="47" t="s">
        <v>419</v>
      </c>
      <c r="C22" s="270">
        <v>0</v>
      </c>
      <c r="D22" s="47"/>
      <c r="E22" s="53"/>
    </row>
    <row r="23" spans="1:5" x14ac:dyDescent="0.2">
      <c r="A23" s="54">
        <v>4124</v>
      </c>
      <c r="B23" s="47" t="s">
        <v>418</v>
      </c>
      <c r="C23" s="270">
        <v>0</v>
      </c>
      <c r="D23" s="47"/>
      <c r="E23" s="53"/>
    </row>
    <row r="24" spans="1:5" x14ac:dyDescent="0.2">
      <c r="A24" s="54">
        <v>4129</v>
      </c>
      <c r="B24" s="47" t="s">
        <v>417</v>
      </c>
      <c r="C24" s="270">
        <v>0</v>
      </c>
      <c r="D24" s="47"/>
      <c r="E24" s="53"/>
    </row>
    <row r="25" spans="1:5" x14ac:dyDescent="0.2">
      <c r="A25" s="54">
        <v>4130</v>
      </c>
      <c r="B25" s="47" t="s">
        <v>416</v>
      </c>
      <c r="C25" s="270">
        <v>0</v>
      </c>
      <c r="D25" s="47"/>
      <c r="E25" s="53"/>
    </row>
    <row r="26" spans="1:5" x14ac:dyDescent="0.2">
      <c r="A26" s="54">
        <v>4131</v>
      </c>
      <c r="B26" s="47" t="s">
        <v>415</v>
      </c>
      <c r="C26" s="270">
        <v>0</v>
      </c>
      <c r="D26" s="47"/>
      <c r="E26" s="53"/>
    </row>
    <row r="27" spans="1:5" ht="22.5" x14ac:dyDescent="0.2">
      <c r="A27" s="54">
        <v>4132</v>
      </c>
      <c r="B27" s="55" t="s">
        <v>414</v>
      </c>
      <c r="C27" s="270">
        <v>0</v>
      </c>
      <c r="D27" s="47"/>
      <c r="E27" s="53"/>
    </row>
    <row r="28" spans="1:5" x14ac:dyDescent="0.2">
      <c r="A28" s="54">
        <v>4140</v>
      </c>
      <c r="B28" s="47" t="s">
        <v>413</v>
      </c>
      <c r="C28" s="270">
        <v>0</v>
      </c>
      <c r="D28" s="47"/>
      <c r="E28" s="53"/>
    </row>
    <row r="29" spans="1:5" x14ac:dyDescent="0.2">
      <c r="A29" s="54">
        <v>4141</v>
      </c>
      <c r="B29" s="47" t="s">
        <v>412</v>
      </c>
      <c r="C29" s="270">
        <v>0</v>
      </c>
      <c r="D29" s="47"/>
      <c r="E29" s="53"/>
    </row>
    <row r="30" spans="1:5" x14ac:dyDescent="0.2">
      <c r="A30" s="54">
        <v>4143</v>
      </c>
      <c r="B30" s="47" t="s">
        <v>411</v>
      </c>
      <c r="C30" s="270">
        <v>0</v>
      </c>
      <c r="D30" s="47"/>
      <c r="E30" s="53"/>
    </row>
    <row r="31" spans="1:5" x14ac:dyDescent="0.2">
      <c r="A31" s="54">
        <v>4144</v>
      </c>
      <c r="B31" s="47" t="s">
        <v>410</v>
      </c>
      <c r="C31" s="270">
        <v>0</v>
      </c>
      <c r="D31" s="47"/>
      <c r="E31" s="53"/>
    </row>
    <row r="32" spans="1:5" ht="22.5" x14ac:dyDescent="0.2">
      <c r="A32" s="54">
        <v>4145</v>
      </c>
      <c r="B32" s="55" t="s">
        <v>409</v>
      </c>
      <c r="C32" s="270">
        <v>0</v>
      </c>
      <c r="D32" s="47"/>
      <c r="E32" s="53"/>
    </row>
    <row r="33" spans="1:5" x14ac:dyDescent="0.2">
      <c r="A33" s="54">
        <v>4149</v>
      </c>
      <c r="B33" s="47" t="s">
        <v>408</v>
      </c>
      <c r="C33" s="270">
        <v>0</v>
      </c>
      <c r="D33" s="47"/>
      <c r="E33" s="53"/>
    </row>
    <row r="34" spans="1:5" x14ac:dyDescent="0.2">
      <c r="A34" s="54">
        <v>4150</v>
      </c>
      <c r="B34" s="47" t="s">
        <v>407</v>
      </c>
      <c r="C34" s="270">
        <v>0</v>
      </c>
      <c r="D34" s="47"/>
      <c r="E34" s="53"/>
    </row>
    <row r="35" spans="1:5" x14ac:dyDescent="0.2">
      <c r="A35" s="54">
        <v>4151</v>
      </c>
      <c r="B35" s="47" t="s">
        <v>407</v>
      </c>
      <c r="C35" s="270">
        <v>0</v>
      </c>
      <c r="D35" s="47"/>
      <c r="E35" s="53"/>
    </row>
    <row r="36" spans="1:5" ht="22.5" x14ac:dyDescent="0.2">
      <c r="A36" s="54">
        <v>4154</v>
      </c>
      <c r="B36" s="55" t="s">
        <v>406</v>
      </c>
      <c r="C36" s="270">
        <v>0</v>
      </c>
      <c r="D36" s="47"/>
      <c r="E36" s="53"/>
    </row>
    <row r="37" spans="1:5" x14ac:dyDescent="0.2">
      <c r="A37" s="54">
        <v>4160</v>
      </c>
      <c r="B37" s="47" t="s">
        <v>405</v>
      </c>
      <c r="C37" s="270">
        <v>0</v>
      </c>
      <c r="D37" s="47"/>
      <c r="E37" s="53"/>
    </row>
    <row r="38" spans="1:5" x14ac:dyDescent="0.2">
      <c r="A38" s="54">
        <v>4161</v>
      </c>
      <c r="B38" s="47" t="s">
        <v>404</v>
      </c>
      <c r="C38" s="270">
        <v>0</v>
      </c>
      <c r="D38" s="47"/>
      <c r="E38" s="53"/>
    </row>
    <row r="39" spans="1:5" x14ac:dyDescent="0.2">
      <c r="A39" s="54">
        <v>4162</v>
      </c>
      <c r="B39" s="47" t="s">
        <v>403</v>
      </c>
      <c r="C39" s="270">
        <v>0</v>
      </c>
      <c r="D39" s="47"/>
      <c r="E39" s="53"/>
    </row>
    <row r="40" spans="1:5" x14ac:dyDescent="0.2">
      <c r="A40" s="54">
        <v>4163</v>
      </c>
      <c r="B40" s="47" t="s">
        <v>402</v>
      </c>
      <c r="C40" s="270">
        <v>0</v>
      </c>
      <c r="D40" s="47"/>
      <c r="E40" s="53"/>
    </row>
    <row r="41" spans="1:5" x14ac:dyDescent="0.2">
      <c r="A41" s="54">
        <v>4164</v>
      </c>
      <c r="B41" s="47" t="s">
        <v>401</v>
      </c>
      <c r="C41" s="270">
        <v>0</v>
      </c>
      <c r="D41" s="47"/>
      <c r="E41" s="53"/>
    </row>
    <row r="42" spans="1:5" x14ac:dyDescent="0.2">
      <c r="A42" s="54">
        <v>4165</v>
      </c>
      <c r="B42" s="47" t="s">
        <v>400</v>
      </c>
      <c r="C42" s="270">
        <v>0</v>
      </c>
      <c r="D42" s="47"/>
      <c r="E42" s="53"/>
    </row>
    <row r="43" spans="1:5" ht="22.5" x14ac:dyDescent="0.2">
      <c r="A43" s="54">
        <v>4166</v>
      </c>
      <c r="B43" s="55" t="s">
        <v>399</v>
      </c>
      <c r="C43" s="270">
        <v>0</v>
      </c>
      <c r="D43" s="47"/>
      <c r="E43" s="53"/>
    </row>
    <row r="44" spans="1:5" x14ac:dyDescent="0.2">
      <c r="A44" s="54">
        <v>4168</v>
      </c>
      <c r="B44" s="47" t="s">
        <v>398</v>
      </c>
      <c r="C44" s="270">
        <v>0</v>
      </c>
      <c r="D44" s="47"/>
      <c r="E44" s="53"/>
    </row>
    <row r="45" spans="1:5" x14ac:dyDescent="0.2">
      <c r="A45" s="54">
        <v>4169</v>
      </c>
      <c r="B45" s="47" t="s">
        <v>397</v>
      </c>
      <c r="C45" s="270">
        <v>0</v>
      </c>
      <c r="D45" s="47"/>
      <c r="E45" s="53"/>
    </row>
    <row r="46" spans="1:5" x14ac:dyDescent="0.2">
      <c r="A46" s="54">
        <v>4170</v>
      </c>
      <c r="B46" s="47" t="s">
        <v>396</v>
      </c>
      <c r="C46" s="270">
        <v>16361633.789999999</v>
      </c>
      <c r="D46" s="47"/>
      <c r="E46" s="53"/>
    </row>
    <row r="47" spans="1:5" x14ac:dyDescent="0.2">
      <c r="A47" s="54">
        <v>4171</v>
      </c>
      <c r="B47" s="47" t="s">
        <v>395</v>
      </c>
      <c r="C47" s="270">
        <v>0</v>
      </c>
      <c r="D47" s="47"/>
      <c r="E47" s="53"/>
    </row>
    <row r="48" spans="1:5" x14ac:dyDescent="0.2">
      <c r="A48" s="54">
        <v>4172</v>
      </c>
      <c r="B48" s="47" t="s">
        <v>394</v>
      </c>
      <c r="C48" s="270">
        <v>0</v>
      </c>
      <c r="D48" s="47"/>
      <c r="E48" s="53"/>
    </row>
    <row r="49" spans="1:5" ht="22.5" x14ac:dyDescent="0.2">
      <c r="A49" s="54">
        <v>4173</v>
      </c>
      <c r="B49" s="55" t="s">
        <v>393</v>
      </c>
      <c r="C49" s="270">
        <v>0</v>
      </c>
      <c r="D49" s="47"/>
      <c r="E49" s="53"/>
    </row>
    <row r="50" spans="1:5" ht="22.5" x14ac:dyDescent="0.2">
      <c r="A50" s="54">
        <v>4174</v>
      </c>
      <c r="B50" s="55" t="s">
        <v>392</v>
      </c>
      <c r="C50" s="270">
        <v>0</v>
      </c>
      <c r="D50" s="47"/>
      <c r="E50" s="53"/>
    </row>
    <row r="51" spans="1:5" ht="22.5" x14ac:dyDescent="0.2">
      <c r="A51" s="54">
        <v>4175</v>
      </c>
      <c r="B51" s="55" t="s">
        <v>391</v>
      </c>
      <c r="C51" s="270">
        <v>0</v>
      </c>
      <c r="D51" s="47"/>
      <c r="E51" s="53"/>
    </row>
    <row r="52" spans="1:5" ht="22.5" x14ac:dyDescent="0.2">
      <c r="A52" s="54">
        <v>4176</v>
      </c>
      <c r="B52" s="55" t="s">
        <v>390</v>
      </c>
      <c r="C52" s="270">
        <v>0</v>
      </c>
      <c r="D52" s="47"/>
      <c r="E52" s="53"/>
    </row>
    <row r="53" spans="1:5" ht="22.5" x14ac:dyDescent="0.2">
      <c r="A53" s="54">
        <v>4177</v>
      </c>
      <c r="B53" s="55" t="s">
        <v>389</v>
      </c>
      <c r="C53" s="270">
        <v>0</v>
      </c>
      <c r="D53" s="47"/>
      <c r="E53" s="53"/>
    </row>
    <row r="54" spans="1:5" ht="22.5" x14ac:dyDescent="0.2">
      <c r="A54" s="54">
        <v>4178</v>
      </c>
      <c r="B54" s="55" t="s">
        <v>388</v>
      </c>
      <c r="C54" s="270">
        <v>0</v>
      </c>
      <c r="D54" s="47"/>
      <c r="E54" s="53"/>
    </row>
    <row r="55" spans="1:5" x14ac:dyDescent="0.2">
      <c r="A55" s="54"/>
      <c r="B55" s="55"/>
      <c r="C55" s="49"/>
      <c r="D55" s="47"/>
      <c r="E55" s="53"/>
    </row>
    <row r="56" spans="1:5" x14ac:dyDescent="0.2">
      <c r="A56" s="52" t="s">
        <v>387</v>
      </c>
      <c r="B56" s="52"/>
      <c r="C56" s="52"/>
      <c r="D56" s="52"/>
      <c r="E56" s="52"/>
    </row>
    <row r="57" spans="1:5" x14ac:dyDescent="0.2">
      <c r="A57" s="51" t="s">
        <v>101</v>
      </c>
      <c r="B57" s="51" t="s">
        <v>102</v>
      </c>
      <c r="C57" s="51" t="s">
        <v>103</v>
      </c>
      <c r="D57" s="51" t="s">
        <v>386</v>
      </c>
      <c r="E57" s="51"/>
    </row>
    <row r="58" spans="1:5" ht="33.75" x14ac:dyDescent="0.2">
      <c r="A58" s="54">
        <v>4200</v>
      </c>
      <c r="B58" s="55" t="s">
        <v>385</v>
      </c>
      <c r="C58" s="270">
        <f>SUM(C59:C69)</f>
        <v>24218205.120000001</v>
      </c>
      <c r="D58" s="47"/>
      <c r="E58" s="53"/>
    </row>
    <row r="59" spans="1:5" ht="22.5" x14ac:dyDescent="0.2">
      <c r="A59" s="54">
        <v>4210</v>
      </c>
      <c r="B59" s="55" t="s">
        <v>384</v>
      </c>
      <c r="C59" s="270">
        <v>0</v>
      </c>
      <c r="D59" s="47"/>
      <c r="E59" s="53"/>
    </row>
    <row r="60" spans="1:5" x14ac:dyDescent="0.2">
      <c r="A60" s="54">
        <v>4211</v>
      </c>
      <c r="B60" s="47" t="s">
        <v>294</v>
      </c>
      <c r="C60" s="270">
        <v>0</v>
      </c>
      <c r="D60" s="47"/>
      <c r="E60" s="53"/>
    </row>
    <row r="61" spans="1:5" x14ac:dyDescent="0.2">
      <c r="A61" s="54">
        <v>4212</v>
      </c>
      <c r="B61" s="47" t="s">
        <v>291</v>
      </c>
      <c r="C61" s="270">
        <v>0</v>
      </c>
      <c r="D61" s="47"/>
      <c r="E61" s="53"/>
    </row>
    <row r="62" spans="1:5" x14ac:dyDescent="0.2">
      <c r="A62" s="54">
        <v>4213</v>
      </c>
      <c r="B62" s="47" t="s">
        <v>288</v>
      </c>
      <c r="C62" s="270">
        <v>0</v>
      </c>
      <c r="D62" s="47"/>
      <c r="E62" s="53"/>
    </row>
    <row r="63" spans="1:5" x14ac:dyDescent="0.2">
      <c r="A63" s="54">
        <v>4214</v>
      </c>
      <c r="B63" s="47" t="s">
        <v>383</v>
      </c>
      <c r="C63" s="270">
        <v>0</v>
      </c>
      <c r="D63" s="47"/>
      <c r="E63" s="53"/>
    </row>
    <row r="64" spans="1:5" x14ac:dyDescent="0.2">
      <c r="A64" s="54">
        <v>4215</v>
      </c>
      <c r="B64" s="47" t="s">
        <v>382</v>
      </c>
      <c r="C64" s="270">
        <v>0</v>
      </c>
      <c r="D64" s="47"/>
      <c r="E64" s="53"/>
    </row>
    <row r="65" spans="1:5" x14ac:dyDescent="0.2">
      <c r="A65" s="54">
        <v>4220</v>
      </c>
      <c r="B65" s="47" t="s">
        <v>381</v>
      </c>
      <c r="C65" s="270">
        <v>0</v>
      </c>
      <c r="D65" s="47"/>
      <c r="E65" s="53"/>
    </row>
    <row r="66" spans="1:5" x14ac:dyDescent="0.2">
      <c r="A66" s="54">
        <v>4221</v>
      </c>
      <c r="B66" s="47" t="s">
        <v>380</v>
      </c>
      <c r="C66" s="270">
        <v>0</v>
      </c>
      <c r="D66" s="47"/>
      <c r="E66" s="53"/>
    </row>
    <row r="67" spans="1:5" x14ac:dyDescent="0.2">
      <c r="A67" s="54">
        <v>4223</v>
      </c>
      <c r="B67" s="47" t="s">
        <v>321</v>
      </c>
      <c r="C67" s="270">
        <v>24218205.120000001</v>
      </c>
      <c r="D67" s="47"/>
      <c r="E67" s="53"/>
    </row>
    <row r="68" spans="1:5" x14ac:dyDescent="0.2">
      <c r="A68" s="54">
        <v>4225</v>
      </c>
      <c r="B68" s="47" t="s">
        <v>313</v>
      </c>
      <c r="C68" s="270">
        <v>0</v>
      </c>
      <c r="D68" s="47"/>
      <c r="E68" s="53"/>
    </row>
    <row r="69" spans="1:5" x14ac:dyDescent="0.2">
      <c r="A69" s="54">
        <v>4227</v>
      </c>
      <c r="B69" s="47" t="s">
        <v>379</v>
      </c>
      <c r="C69" s="270">
        <v>0</v>
      </c>
      <c r="D69" s="47"/>
      <c r="E69" s="53"/>
    </row>
    <row r="70" spans="1:5" x14ac:dyDescent="0.2">
      <c r="A70" s="53"/>
      <c r="B70" s="53"/>
      <c r="C70" s="53"/>
      <c r="D70" s="53"/>
      <c r="E70" s="53"/>
    </row>
    <row r="71" spans="1:5" x14ac:dyDescent="0.2">
      <c r="A71" s="52" t="s">
        <v>378</v>
      </c>
      <c r="B71" s="52"/>
      <c r="C71" s="52"/>
      <c r="D71" s="52"/>
      <c r="E71" s="52"/>
    </row>
    <row r="72" spans="1:5" x14ac:dyDescent="0.2">
      <c r="A72" s="51" t="s">
        <v>101</v>
      </c>
      <c r="B72" s="51" t="s">
        <v>102</v>
      </c>
      <c r="C72" s="51" t="s">
        <v>103</v>
      </c>
      <c r="D72" s="51" t="s">
        <v>215</v>
      </c>
      <c r="E72" s="51" t="s">
        <v>118</v>
      </c>
    </row>
    <row r="73" spans="1:5" x14ac:dyDescent="0.2">
      <c r="A73" s="50">
        <v>4300</v>
      </c>
      <c r="B73" s="47" t="s">
        <v>377</v>
      </c>
      <c r="C73" s="270">
        <f>SUM(C74:C94)</f>
        <v>1307170.27</v>
      </c>
      <c r="D73" s="47"/>
      <c r="E73" s="47"/>
    </row>
    <row r="74" spans="1:5" x14ac:dyDescent="0.2">
      <c r="A74" s="50">
        <v>4310</v>
      </c>
      <c r="B74" s="47" t="s">
        <v>376</v>
      </c>
      <c r="C74" s="270">
        <v>0</v>
      </c>
      <c r="D74" s="47"/>
      <c r="E74" s="47"/>
    </row>
    <row r="75" spans="1:5" x14ac:dyDescent="0.2">
      <c r="A75" s="50">
        <v>4311</v>
      </c>
      <c r="B75" s="47" t="s">
        <v>375</v>
      </c>
      <c r="C75" s="270">
        <v>0</v>
      </c>
      <c r="D75" s="47"/>
      <c r="E75" s="47"/>
    </row>
    <row r="76" spans="1:5" x14ac:dyDescent="0.2">
      <c r="A76" s="50">
        <v>4319</v>
      </c>
      <c r="B76" s="47" t="s">
        <v>374</v>
      </c>
      <c r="C76" s="270">
        <v>889946.02</v>
      </c>
      <c r="D76" s="47"/>
      <c r="E76" s="47"/>
    </row>
    <row r="77" spans="1:5" x14ac:dyDescent="0.2">
      <c r="A77" s="50">
        <v>4320</v>
      </c>
      <c r="B77" s="47" t="s">
        <v>373</v>
      </c>
      <c r="C77" s="270">
        <v>0</v>
      </c>
      <c r="D77" s="47"/>
      <c r="E77" s="47"/>
    </row>
    <row r="78" spans="1:5" x14ac:dyDescent="0.2">
      <c r="A78" s="50">
        <v>4321</v>
      </c>
      <c r="B78" s="47" t="s">
        <v>372</v>
      </c>
      <c r="C78" s="270">
        <v>0</v>
      </c>
      <c r="D78" s="47"/>
      <c r="E78" s="47"/>
    </row>
    <row r="79" spans="1:5" x14ac:dyDescent="0.2">
      <c r="A79" s="50">
        <v>4322</v>
      </c>
      <c r="B79" s="47" t="s">
        <v>371</v>
      </c>
      <c r="C79" s="270">
        <v>0</v>
      </c>
      <c r="D79" s="47"/>
      <c r="E79" s="47"/>
    </row>
    <row r="80" spans="1:5" x14ac:dyDescent="0.2">
      <c r="A80" s="50">
        <v>4323</v>
      </c>
      <c r="B80" s="47" t="s">
        <v>370</v>
      </c>
      <c r="C80" s="270">
        <v>0</v>
      </c>
      <c r="D80" s="47"/>
      <c r="E80" s="47"/>
    </row>
    <row r="81" spans="1:5" x14ac:dyDescent="0.2">
      <c r="A81" s="50">
        <v>4324</v>
      </c>
      <c r="B81" s="47" t="s">
        <v>369</v>
      </c>
      <c r="C81" s="270">
        <v>0</v>
      </c>
      <c r="D81" s="47"/>
      <c r="E81" s="47"/>
    </row>
    <row r="82" spans="1:5" x14ac:dyDescent="0.2">
      <c r="A82" s="50">
        <v>4325</v>
      </c>
      <c r="B82" s="47" t="s">
        <v>368</v>
      </c>
      <c r="C82" s="270">
        <v>0</v>
      </c>
      <c r="D82" s="47"/>
      <c r="E82" s="47"/>
    </row>
    <row r="83" spans="1:5" x14ac:dyDescent="0.2">
      <c r="A83" s="50">
        <v>4330</v>
      </c>
      <c r="B83" s="47" t="s">
        <v>367</v>
      </c>
      <c r="C83" s="270">
        <v>0</v>
      </c>
      <c r="D83" s="47"/>
      <c r="E83" s="47"/>
    </row>
    <row r="84" spans="1:5" x14ac:dyDescent="0.2">
      <c r="A84" s="50">
        <v>4331</v>
      </c>
      <c r="B84" s="47" t="s">
        <v>367</v>
      </c>
      <c r="C84" s="270">
        <v>0</v>
      </c>
      <c r="D84" s="47"/>
      <c r="E84" s="47"/>
    </row>
    <row r="85" spans="1:5" x14ac:dyDescent="0.2">
      <c r="A85" s="50">
        <v>4340</v>
      </c>
      <c r="B85" s="47" t="s">
        <v>366</v>
      </c>
      <c r="C85" s="270">
        <v>0</v>
      </c>
      <c r="D85" s="47"/>
      <c r="E85" s="47"/>
    </row>
    <row r="86" spans="1:5" x14ac:dyDescent="0.2">
      <c r="A86" s="50">
        <v>4341</v>
      </c>
      <c r="B86" s="47" t="s">
        <v>366</v>
      </c>
      <c r="C86" s="270">
        <v>0</v>
      </c>
      <c r="D86" s="47"/>
      <c r="E86" s="47"/>
    </row>
    <row r="87" spans="1:5" x14ac:dyDescent="0.2">
      <c r="A87" s="50">
        <v>4390</v>
      </c>
      <c r="B87" s="47" t="s">
        <v>360</v>
      </c>
      <c r="C87" s="270">
        <v>0</v>
      </c>
      <c r="D87" s="47"/>
      <c r="E87" s="47"/>
    </row>
    <row r="88" spans="1:5" x14ac:dyDescent="0.2">
      <c r="A88" s="50">
        <v>4392</v>
      </c>
      <c r="B88" s="47" t="s">
        <v>365</v>
      </c>
      <c r="C88" s="270">
        <v>0</v>
      </c>
      <c r="D88" s="47"/>
      <c r="E88" s="47"/>
    </row>
    <row r="89" spans="1:5" x14ac:dyDescent="0.2">
      <c r="A89" s="50">
        <v>4393</v>
      </c>
      <c r="B89" s="47" t="s">
        <v>364</v>
      </c>
      <c r="C89" s="270">
        <v>320423.94</v>
      </c>
      <c r="D89" s="47"/>
      <c r="E89" s="47"/>
    </row>
    <row r="90" spans="1:5" x14ac:dyDescent="0.2">
      <c r="A90" s="50">
        <v>4394</v>
      </c>
      <c r="B90" s="47" t="s">
        <v>363</v>
      </c>
      <c r="C90" s="270">
        <v>0</v>
      </c>
      <c r="D90" s="47"/>
      <c r="E90" s="47"/>
    </row>
    <row r="91" spans="1:5" x14ac:dyDescent="0.2">
      <c r="A91" s="50">
        <v>4395</v>
      </c>
      <c r="B91" s="47" t="s">
        <v>244</v>
      </c>
      <c r="C91" s="270">
        <v>0</v>
      </c>
      <c r="D91" s="47"/>
      <c r="E91" s="47"/>
    </row>
    <row r="92" spans="1:5" x14ac:dyDescent="0.2">
      <c r="A92" s="50">
        <v>4396</v>
      </c>
      <c r="B92" s="47" t="s">
        <v>362</v>
      </c>
      <c r="C92" s="270">
        <v>0</v>
      </c>
      <c r="D92" s="47"/>
      <c r="E92" s="47"/>
    </row>
    <row r="93" spans="1:5" x14ac:dyDescent="0.2">
      <c r="A93" s="50">
        <v>4397</v>
      </c>
      <c r="B93" s="47" t="s">
        <v>361</v>
      </c>
      <c r="C93" s="270">
        <v>0</v>
      </c>
      <c r="D93" s="47"/>
      <c r="E93" s="47"/>
    </row>
    <row r="94" spans="1:5" x14ac:dyDescent="0.2">
      <c r="A94" s="50">
        <v>4399</v>
      </c>
      <c r="B94" s="47" t="s">
        <v>360</v>
      </c>
      <c r="C94" s="270">
        <v>96800.31</v>
      </c>
      <c r="D94" s="47"/>
      <c r="E94" s="47"/>
    </row>
    <row r="95" spans="1:5" x14ac:dyDescent="0.2">
      <c r="A95" s="53"/>
      <c r="B95" s="53"/>
      <c r="C95" s="53"/>
      <c r="D95" s="53"/>
      <c r="E95" s="53"/>
    </row>
    <row r="96" spans="1:5" x14ac:dyDescent="0.2">
      <c r="A96" s="52" t="s">
        <v>359</v>
      </c>
      <c r="B96" s="52"/>
      <c r="C96" s="52"/>
      <c r="D96" s="52"/>
      <c r="E96" s="52"/>
    </row>
    <row r="97" spans="1:8" x14ac:dyDescent="0.2">
      <c r="A97" s="51" t="s">
        <v>101</v>
      </c>
      <c r="B97" s="51" t="s">
        <v>102</v>
      </c>
      <c r="C97" s="51" t="s">
        <v>103</v>
      </c>
      <c r="D97" s="51" t="s">
        <v>358</v>
      </c>
      <c r="E97" s="51" t="s">
        <v>118</v>
      </c>
    </row>
    <row r="98" spans="1:8" x14ac:dyDescent="0.2">
      <c r="A98" s="50">
        <v>5000</v>
      </c>
      <c r="B98" s="47" t="s">
        <v>357</v>
      </c>
      <c r="C98" s="270">
        <f>+C99+C185+C214</f>
        <v>67388251.909999996</v>
      </c>
      <c r="D98" s="48">
        <f>C98/C98</f>
        <v>1</v>
      </c>
      <c r="E98" s="47"/>
      <c r="H98" s="43"/>
    </row>
    <row r="99" spans="1:8" x14ac:dyDescent="0.2">
      <c r="A99" s="50">
        <v>5100</v>
      </c>
      <c r="B99" s="47" t="s">
        <v>356</v>
      </c>
      <c r="C99" s="270">
        <f>+C100+C107+C117</f>
        <v>46306184.950000003</v>
      </c>
      <c r="D99" s="48">
        <f t="shared" ref="D99:D130" si="0">C99/$C$99</f>
        <v>1</v>
      </c>
      <c r="E99" s="47"/>
    </row>
    <row r="100" spans="1:8" x14ac:dyDescent="0.2">
      <c r="A100" s="50">
        <v>5110</v>
      </c>
      <c r="B100" s="47" t="s">
        <v>355</v>
      </c>
      <c r="C100" s="270">
        <f>SUM(C101:C106)</f>
        <v>19896842.040000003</v>
      </c>
      <c r="D100" s="48">
        <f t="shared" si="0"/>
        <v>0.42968001059651106</v>
      </c>
      <c r="E100" s="47"/>
    </row>
    <row r="101" spans="1:8" x14ac:dyDescent="0.2">
      <c r="A101" s="50">
        <v>5111</v>
      </c>
      <c r="B101" s="47" t="s">
        <v>354</v>
      </c>
      <c r="C101" s="270">
        <v>8562849.5999999996</v>
      </c>
      <c r="D101" s="48">
        <f t="shared" si="0"/>
        <v>0.18491805380309134</v>
      </c>
      <c r="E101" s="47"/>
    </row>
    <row r="102" spans="1:8" x14ac:dyDescent="0.2">
      <c r="A102" s="50">
        <v>5112</v>
      </c>
      <c r="B102" s="47" t="s">
        <v>353</v>
      </c>
      <c r="C102" s="270">
        <v>3289735.64</v>
      </c>
      <c r="D102" s="48">
        <f t="shared" si="0"/>
        <v>7.1043115375454824E-2</v>
      </c>
      <c r="E102" s="47"/>
    </row>
    <row r="103" spans="1:8" x14ac:dyDescent="0.2">
      <c r="A103" s="50">
        <v>5113</v>
      </c>
      <c r="B103" s="47" t="s">
        <v>352</v>
      </c>
      <c r="C103" s="270">
        <v>1284798.75</v>
      </c>
      <c r="D103" s="48">
        <f t="shared" si="0"/>
        <v>2.7745726653735051E-2</v>
      </c>
      <c r="E103" s="47"/>
    </row>
    <row r="104" spans="1:8" x14ac:dyDescent="0.2">
      <c r="A104" s="50">
        <v>5114</v>
      </c>
      <c r="B104" s="47" t="s">
        <v>351</v>
      </c>
      <c r="C104" s="270">
        <v>3031398.81</v>
      </c>
      <c r="D104" s="48">
        <f t="shared" si="0"/>
        <v>6.5464231468716577E-2</v>
      </c>
      <c r="E104" s="47"/>
    </row>
    <row r="105" spans="1:8" x14ac:dyDescent="0.2">
      <c r="A105" s="50">
        <v>5115</v>
      </c>
      <c r="B105" s="47" t="s">
        <v>350</v>
      </c>
      <c r="C105" s="270">
        <v>2022514.94</v>
      </c>
      <c r="D105" s="48">
        <f t="shared" si="0"/>
        <v>4.367699352006324E-2</v>
      </c>
      <c r="E105" s="47"/>
    </row>
    <row r="106" spans="1:8" x14ac:dyDescent="0.2">
      <c r="A106" s="50">
        <v>5116</v>
      </c>
      <c r="B106" s="47" t="s">
        <v>349</v>
      </c>
      <c r="C106" s="270">
        <v>1705544.3</v>
      </c>
      <c r="D106" s="48">
        <f t="shared" si="0"/>
        <v>3.6831889775449961E-2</v>
      </c>
      <c r="E106" s="47"/>
    </row>
    <row r="107" spans="1:8" x14ac:dyDescent="0.2">
      <c r="A107" s="50">
        <v>5120</v>
      </c>
      <c r="B107" s="47" t="s">
        <v>348</v>
      </c>
      <c r="C107" s="270">
        <f>SUM(C108:C116)</f>
        <v>5328812.1899999995</v>
      </c>
      <c r="D107" s="48">
        <f t="shared" si="0"/>
        <v>0.11507776327835877</v>
      </c>
      <c r="E107" s="47"/>
    </row>
    <row r="108" spans="1:8" x14ac:dyDescent="0.2">
      <c r="A108" s="50">
        <v>5121</v>
      </c>
      <c r="B108" s="47" t="s">
        <v>347</v>
      </c>
      <c r="C108" s="270">
        <v>856988.08</v>
      </c>
      <c r="D108" s="48">
        <f t="shared" si="0"/>
        <v>1.8506989529052099E-2</v>
      </c>
      <c r="E108" s="47"/>
    </row>
    <row r="109" spans="1:8" x14ac:dyDescent="0.2">
      <c r="A109" s="50">
        <v>5122</v>
      </c>
      <c r="B109" s="47" t="s">
        <v>346</v>
      </c>
      <c r="C109" s="270">
        <v>26335.06</v>
      </c>
      <c r="D109" s="48">
        <f t="shared" si="0"/>
        <v>5.6871582118967021E-4</v>
      </c>
      <c r="E109" s="47"/>
    </row>
    <row r="110" spans="1:8" x14ac:dyDescent="0.2">
      <c r="A110" s="50">
        <v>5123</v>
      </c>
      <c r="B110" s="47" t="s">
        <v>345</v>
      </c>
      <c r="C110" s="270">
        <v>3861272.11</v>
      </c>
      <c r="D110" s="48">
        <f t="shared" si="0"/>
        <v>8.3385666821166174E-2</v>
      </c>
      <c r="E110" s="47"/>
    </row>
    <row r="111" spans="1:8" x14ac:dyDescent="0.2">
      <c r="A111" s="50">
        <v>5124</v>
      </c>
      <c r="B111" s="47" t="s">
        <v>344</v>
      </c>
      <c r="C111" s="270">
        <v>0</v>
      </c>
      <c r="D111" s="48">
        <f t="shared" si="0"/>
        <v>0</v>
      </c>
      <c r="E111" s="47"/>
    </row>
    <row r="112" spans="1:8" x14ac:dyDescent="0.2">
      <c r="A112" s="50">
        <v>5125</v>
      </c>
      <c r="B112" s="47" t="s">
        <v>343</v>
      </c>
      <c r="C112" s="270">
        <v>29114.58</v>
      </c>
      <c r="D112" s="48">
        <f t="shared" si="0"/>
        <v>6.2874063219496557E-4</v>
      </c>
      <c r="E112" s="47"/>
    </row>
    <row r="113" spans="1:5" x14ac:dyDescent="0.2">
      <c r="A113" s="50">
        <v>5126</v>
      </c>
      <c r="B113" s="47" t="s">
        <v>342</v>
      </c>
      <c r="C113" s="270">
        <v>178179.89</v>
      </c>
      <c r="D113" s="48">
        <f t="shared" si="0"/>
        <v>3.8478637398523152E-3</v>
      </c>
      <c r="E113" s="47"/>
    </row>
    <row r="114" spans="1:5" x14ac:dyDescent="0.2">
      <c r="A114" s="50">
        <v>5127</v>
      </c>
      <c r="B114" s="47" t="s">
        <v>341</v>
      </c>
      <c r="C114" s="270">
        <v>69882.2</v>
      </c>
      <c r="D114" s="48">
        <f t="shared" si="0"/>
        <v>1.5091331768198276E-3</v>
      </c>
      <c r="E114" s="47"/>
    </row>
    <row r="115" spans="1:5" x14ac:dyDescent="0.2">
      <c r="A115" s="50">
        <v>5128</v>
      </c>
      <c r="B115" s="47" t="s">
        <v>340</v>
      </c>
      <c r="C115" s="270">
        <v>0</v>
      </c>
      <c r="D115" s="48">
        <f t="shared" si="0"/>
        <v>0</v>
      </c>
      <c r="E115" s="47"/>
    </row>
    <row r="116" spans="1:5" x14ac:dyDescent="0.2">
      <c r="A116" s="50">
        <v>5129</v>
      </c>
      <c r="B116" s="47" t="s">
        <v>339</v>
      </c>
      <c r="C116" s="270">
        <v>307040.27</v>
      </c>
      <c r="D116" s="48">
        <f t="shared" si="0"/>
        <v>6.6306535580837132E-3</v>
      </c>
      <c r="E116" s="47"/>
    </row>
    <row r="117" spans="1:5" x14ac:dyDescent="0.2">
      <c r="A117" s="50">
        <v>5130</v>
      </c>
      <c r="B117" s="47" t="s">
        <v>338</v>
      </c>
      <c r="C117" s="270">
        <f>SUM(C118:C126)</f>
        <v>21080530.719999999</v>
      </c>
      <c r="D117" s="48">
        <f t="shared" si="0"/>
        <v>0.4552422261251301</v>
      </c>
      <c r="E117" s="47"/>
    </row>
    <row r="118" spans="1:5" x14ac:dyDescent="0.2">
      <c r="A118" s="50">
        <v>5131</v>
      </c>
      <c r="B118" s="47" t="s">
        <v>337</v>
      </c>
      <c r="C118" s="270">
        <v>1369122.53</v>
      </c>
      <c r="D118" s="48">
        <f t="shared" si="0"/>
        <v>2.9566731344383833E-2</v>
      </c>
      <c r="E118" s="47"/>
    </row>
    <row r="119" spans="1:5" x14ac:dyDescent="0.2">
      <c r="A119" s="50">
        <v>5132</v>
      </c>
      <c r="B119" s="47" t="s">
        <v>336</v>
      </c>
      <c r="C119" s="270">
        <v>214018.97</v>
      </c>
      <c r="D119" s="48">
        <f t="shared" si="0"/>
        <v>4.6218225541812853E-3</v>
      </c>
      <c r="E119" s="47"/>
    </row>
    <row r="120" spans="1:5" x14ac:dyDescent="0.2">
      <c r="A120" s="50">
        <v>5133</v>
      </c>
      <c r="B120" s="47" t="s">
        <v>335</v>
      </c>
      <c r="C120" s="270">
        <v>2775864.54</v>
      </c>
      <c r="D120" s="48">
        <f t="shared" si="0"/>
        <v>5.9945869930707815E-2</v>
      </c>
      <c r="E120" s="47"/>
    </row>
    <row r="121" spans="1:5" x14ac:dyDescent="0.2">
      <c r="A121" s="50">
        <v>5134</v>
      </c>
      <c r="B121" s="47" t="s">
        <v>334</v>
      </c>
      <c r="C121" s="270">
        <v>1281037.54</v>
      </c>
      <c r="D121" s="48">
        <f t="shared" si="0"/>
        <v>2.7664501866936891E-2</v>
      </c>
      <c r="E121" s="47"/>
    </row>
    <row r="122" spans="1:5" x14ac:dyDescent="0.2">
      <c r="A122" s="50">
        <v>5135</v>
      </c>
      <c r="B122" s="47" t="s">
        <v>333</v>
      </c>
      <c r="C122" s="270">
        <v>8743857.3599999994</v>
      </c>
      <c r="D122" s="48">
        <f t="shared" si="0"/>
        <v>0.18882698649092661</v>
      </c>
      <c r="E122" s="47"/>
    </row>
    <row r="123" spans="1:5" x14ac:dyDescent="0.2">
      <c r="A123" s="50">
        <v>5136</v>
      </c>
      <c r="B123" s="47" t="s">
        <v>332</v>
      </c>
      <c r="C123" s="270">
        <v>1027567.07</v>
      </c>
      <c r="D123" s="48">
        <f t="shared" si="0"/>
        <v>2.2190708889310042E-2</v>
      </c>
      <c r="E123" s="47"/>
    </row>
    <row r="124" spans="1:5" x14ac:dyDescent="0.2">
      <c r="A124" s="50">
        <v>5137</v>
      </c>
      <c r="B124" s="47" t="s">
        <v>331</v>
      </c>
      <c r="C124" s="270">
        <v>518734.53</v>
      </c>
      <c r="D124" s="48">
        <f t="shared" si="0"/>
        <v>1.120227309937352E-2</v>
      </c>
      <c r="E124" s="47"/>
    </row>
    <row r="125" spans="1:5" x14ac:dyDescent="0.2">
      <c r="A125" s="50">
        <v>5138</v>
      </c>
      <c r="B125" s="47" t="s">
        <v>330</v>
      </c>
      <c r="C125" s="270">
        <v>240047.96</v>
      </c>
      <c r="D125" s="48">
        <f t="shared" si="0"/>
        <v>5.1839286751693414E-3</v>
      </c>
      <c r="E125" s="47"/>
    </row>
    <row r="126" spans="1:5" x14ac:dyDescent="0.2">
      <c r="A126" s="50">
        <v>5139</v>
      </c>
      <c r="B126" s="47" t="s">
        <v>329</v>
      </c>
      <c r="C126" s="270">
        <v>4910280.22</v>
      </c>
      <c r="D126" s="48">
        <f t="shared" si="0"/>
        <v>0.1060394032741408</v>
      </c>
      <c r="E126" s="47"/>
    </row>
    <row r="127" spans="1:5" x14ac:dyDescent="0.2">
      <c r="A127" s="50">
        <v>5200</v>
      </c>
      <c r="B127" s="47" t="s">
        <v>328</v>
      </c>
      <c r="C127" s="270">
        <f>+C128</f>
        <v>9432.76</v>
      </c>
      <c r="D127" s="48">
        <f t="shared" si="0"/>
        <v>2.037041058378099E-4</v>
      </c>
      <c r="E127" s="47"/>
    </row>
    <row r="128" spans="1:5" x14ac:dyDescent="0.2">
      <c r="A128" s="50">
        <v>5210</v>
      </c>
      <c r="B128" s="47" t="s">
        <v>327</v>
      </c>
      <c r="C128" s="270">
        <f>+C129</f>
        <v>9432.76</v>
      </c>
      <c r="D128" s="48">
        <f t="shared" si="0"/>
        <v>2.037041058378099E-4</v>
      </c>
      <c r="E128" s="47"/>
    </row>
    <row r="129" spans="1:5" x14ac:dyDescent="0.2">
      <c r="A129" s="50">
        <v>5211</v>
      </c>
      <c r="B129" s="47" t="s">
        <v>326</v>
      </c>
      <c r="C129" s="270">
        <v>9432.76</v>
      </c>
      <c r="D129" s="48">
        <f t="shared" si="0"/>
        <v>2.037041058378099E-4</v>
      </c>
      <c r="E129" s="47"/>
    </row>
    <row r="130" spans="1:5" x14ac:dyDescent="0.2">
      <c r="A130" s="50">
        <v>5212</v>
      </c>
      <c r="B130" s="47" t="s">
        <v>325</v>
      </c>
      <c r="C130" s="270">
        <v>0</v>
      </c>
      <c r="D130" s="48">
        <f t="shared" si="0"/>
        <v>0</v>
      </c>
      <c r="E130" s="47"/>
    </row>
    <row r="131" spans="1:5" x14ac:dyDescent="0.2">
      <c r="A131" s="50">
        <v>5220</v>
      </c>
      <c r="B131" s="47" t="s">
        <v>324</v>
      </c>
      <c r="C131" s="270">
        <v>0</v>
      </c>
      <c r="D131" s="48">
        <f t="shared" ref="D131:D162" si="1">C131/$C$99</f>
        <v>0</v>
      </c>
      <c r="E131" s="47"/>
    </row>
    <row r="132" spans="1:5" x14ac:dyDescent="0.2">
      <c r="A132" s="50">
        <v>5221</v>
      </c>
      <c r="B132" s="47" t="s">
        <v>323</v>
      </c>
      <c r="C132" s="270">
        <v>0</v>
      </c>
      <c r="D132" s="48">
        <f t="shared" si="1"/>
        <v>0</v>
      </c>
      <c r="E132" s="47"/>
    </row>
    <row r="133" spans="1:5" x14ac:dyDescent="0.2">
      <c r="A133" s="50">
        <v>5222</v>
      </c>
      <c r="B133" s="47" t="s">
        <v>322</v>
      </c>
      <c r="C133" s="270">
        <v>0</v>
      </c>
      <c r="D133" s="48">
        <f t="shared" si="1"/>
        <v>0</v>
      </c>
      <c r="E133" s="47"/>
    </row>
    <row r="134" spans="1:5" x14ac:dyDescent="0.2">
      <c r="A134" s="50">
        <v>5230</v>
      </c>
      <c r="B134" s="47" t="s">
        <v>321</v>
      </c>
      <c r="C134" s="270">
        <v>0</v>
      </c>
      <c r="D134" s="48">
        <f t="shared" si="1"/>
        <v>0</v>
      </c>
      <c r="E134" s="47"/>
    </row>
    <row r="135" spans="1:5" x14ac:dyDescent="0.2">
      <c r="A135" s="50">
        <v>5231</v>
      </c>
      <c r="B135" s="47" t="s">
        <v>320</v>
      </c>
      <c r="C135" s="270">
        <v>0</v>
      </c>
      <c r="D135" s="48">
        <f t="shared" si="1"/>
        <v>0</v>
      </c>
      <c r="E135" s="47"/>
    </row>
    <row r="136" spans="1:5" x14ac:dyDescent="0.2">
      <c r="A136" s="50">
        <v>5232</v>
      </c>
      <c r="B136" s="47" t="s">
        <v>319</v>
      </c>
      <c r="C136" s="270">
        <v>0</v>
      </c>
      <c r="D136" s="48">
        <f t="shared" si="1"/>
        <v>0</v>
      </c>
      <c r="E136" s="47"/>
    </row>
    <row r="137" spans="1:5" x14ac:dyDescent="0.2">
      <c r="A137" s="50">
        <v>5240</v>
      </c>
      <c r="B137" s="47" t="s">
        <v>318</v>
      </c>
      <c r="C137" s="270">
        <v>0</v>
      </c>
      <c r="D137" s="48">
        <f t="shared" si="1"/>
        <v>0</v>
      </c>
      <c r="E137" s="47"/>
    </row>
    <row r="138" spans="1:5" x14ac:dyDescent="0.2">
      <c r="A138" s="50">
        <v>5241</v>
      </c>
      <c r="B138" s="47" t="s">
        <v>317</v>
      </c>
      <c r="C138" s="270">
        <v>0</v>
      </c>
      <c r="D138" s="48">
        <f t="shared" si="1"/>
        <v>0</v>
      </c>
      <c r="E138" s="47"/>
    </row>
    <row r="139" spans="1:5" x14ac:dyDescent="0.2">
      <c r="A139" s="50">
        <v>5242</v>
      </c>
      <c r="B139" s="47" t="s">
        <v>316</v>
      </c>
      <c r="C139" s="270">
        <v>0</v>
      </c>
      <c r="D139" s="48">
        <f t="shared" si="1"/>
        <v>0</v>
      </c>
      <c r="E139" s="47"/>
    </row>
    <row r="140" spans="1:5" x14ac:dyDescent="0.2">
      <c r="A140" s="50">
        <v>5243</v>
      </c>
      <c r="B140" s="47" t="s">
        <v>315</v>
      </c>
      <c r="C140" s="270">
        <v>0</v>
      </c>
      <c r="D140" s="48">
        <f t="shared" si="1"/>
        <v>0</v>
      </c>
      <c r="E140" s="47"/>
    </row>
    <row r="141" spans="1:5" x14ac:dyDescent="0.2">
      <c r="A141" s="50">
        <v>5244</v>
      </c>
      <c r="B141" s="47" t="s">
        <v>314</v>
      </c>
      <c r="C141" s="270">
        <v>0</v>
      </c>
      <c r="D141" s="48">
        <f t="shared" si="1"/>
        <v>0</v>
      </c>
      <c r="E141" s="47"/>
    </row>
    <row r="142" spans="1:5" x14ac:dyDescent="0.2">
      <c r="A142" s="50">
        <v>5250</v>
      </c>
      <c r="B142" s="47" t="s">
        <v>313</v>
      </c>
      <c r="C142" s="270">
        <v>0</v>
      </c>
      <c r="D142" s="48">
        <f t="shared" si="1"/>
        <v>0</v>
      </c>
      <c r="E142" s="47"/>
    </row>
    <row r="143" spans="1:5" x14ac:dyDescent="0.2">
      <c r="A143" s="50">
        <v>5251</v>
      </c>
      <c r="B143" s="47" t="s">
        <v>312</v>
      </c>
      <c r="C143" s="270">
        <v>0</v>
      </c>
      <c r="D143" s="48">
        <f t="shared" si="1"/>
        <v>0</v>
      </c>
      <c r="E143" s="47"/>
    </row>
    <row r="144" spans="1:5" x14ac:dyDescent="0.2">
      <c r="A144" s="50">
        <v>5252</v>
      </c>
      <c r="B144" s="47" t="s">
        <v>311</v>
      </c>
      <c r="C144" s="270">
        <v>0</v>
      </c>
      <c r="D144" s="48">
        <f t="shared" si="1"/>
        <v>0</v>
      </c>
      <c r="E144" s="47"/>
    </row>
    <row r="145" spans="1:5" x14ac:dyDescent="0.2">
      <c r="A145" s="50">
        <v>5259</v>
      </c>
      <c r="B145" s="47" t="s">
        <v>310</v>
      </c>
      <c r="C145" s="270">
        <v>0</v>
      </c>
      <c r="D145" s="48">
        <f t="shared" si="1"/>
        <v>0</v>
      </c>
      <c r="E145" s="47"/>
    </row>
    <row r="146" spans="1:5" x14ac:dyDescent="0.2">
      <c r="A146" s="50">
        <v>5260</v>
      </c>
      <c r="B146" s="47" t="s">
        <v>309</v>
      </c>
      <c r="C146" s="270">
        <v>0</v>
      </c>
      <c r="D146" s="48">
        <f t="shared" si="1"/>
        <v>0</v>
      </c>
      <c r="E146" s="47"/>
    </row>
    <row r="147" spans="1:5" x14ac:dyDescent="0.2">
      <c r="A147" s="50">
        <v>5261</v>
      </c>
      <c r="B147" s="47" t="s">
        <v>308</v>
      </c>
      <c r="C147" s="270">
        <v>0</v>
      </c>
      <c r="D147" s="48">
        <f t="shared" si="1"/>
        <v>0</v>
      </c>
      <c r="E147" s="47"/>
    </row>
    <row r="148" spans="1:5" x14ac:dyDescent="0.2">
      <c r="A148" s="50">
        <v>5262</v>
      </c>
      <c r="B148" s="47" t="s">
        <v>307</v>
      </c>
      <c r="C148" s="270">
        <v>0</v>
      </c>
      <c r="D148" s="48">
        <f t="shared" si="1"/>
        <v>0</v>
      </c>
      <c r="E148" s="47"/>
    </row>
    <row r="149" spans="1:5" x14ac:dyDescent="0.2">
      <c r="A149" s="50">
        <v>5270</v>
      </c>
      <c r="B149" s="47" t="s">
        <v>306</v>
      </c>
      <c r="C149" s="270">
        <v>0</v>
      </c>
      <c r="D149" s="48">
        <f t="shared" si="1"/>
        <v>0</v>
      </c>
      <c r="E149" s="47"/>
    </row>
    <row r="150" spans="1:5" x14ac:dyDescent="0.2">
      <c r="A150" s="50">
        <v>5271</v>
      </c>
      <c r="B150" s="47" t="s">
        <v>305</v>
      </c>
      <c r="C150" s="270">
        <v>0</v>
      </c>
      <c r="D150" s="48">
        <f t="shared" si="1"/>
        <v>0</v>
      </c>
      <c r="E150" s="47"/>
    </row>
    <row r="151" spans="1:5" x14ac:dyDescent="0.2">
      <c r="A151" s="50">
        <v>5280</v>
      </c>
      <c r="B151" s="47" t="s">
        <v>304</v>
      </c>
      <c r="C151" s="270">
        <v>0</v>
      </c>
      <c r="D151" s="48">
        <f t="shared" si="1"/>
        <v>0</v>
      </c>
      <c r="E151" s="47"/>
    </row>
    <row r="152" spans="1:5" x14ac:dyDescent="0.2">
      <c r="A152" s="50">
        <v>5281</v>
      </c>
      <c r="B152" s="47" t="s">
        <v>303</v>
      </c>
      <c r="C152" s="270">
        <v>0</v>
      </c>
      <c r="D152" s="48">
        <f t="shared" si="1"/>
        <v>0</v>
      </c>
      <c r="E152" s="47"/>
    </row>
    <row r="153" spans="1:5" x14ac:dyDescent="0.2">
      <c r="A153" s="50">
        <v>5282</v>
      </c>
      <c r="B153" s="47" t="s">
        <v>302</v>
      </c>
      <c r="C153" s="270">
        <v>0</v>
      </c>
      <c r="D153" s="48">
        <f t="shared" si="1"/>
        <v>0</v>
      </c>
      <c r="E153" s="47"/>
    </row>
    <row r="154" spans="1:5" x14ac:dyDescent="0.2">
      <c r="A154" s="50">
        <v>5283</v>
      </c>
      <c r="B154" s="47" t="s">
        <v>301</v>
      </c>
      <c r="C154" s="270">
        <v>0</v>
      </c>
      <c r="D154" s="48">
        <f t="shared" si="1"/>
        <v>0</v>
      </c>
      <c r="E154" s="47"/>
    </row>
    <row r="155" spans="1:5" x14ac:dyDescent="0.2">
      <c r="A155" s="50">
        <v>5284</v>
      </c>
      <c r="B155" s="47" t="s">
        <v>300</v>
      </c>
      <c r="C155" s="270">
        <v>0</v>
      </c>
      <c r="D155" s="48">
        <f t="shared" si="1"/>
        <v>0</v>
      </c>
      <c r="E155" s="47"/>
    </row>
    <row r="156" spans="1:5" x14ac:dyDescent="0.2">
      <c r="A156" s="50">
        <v>5285</v>
      </c>
      <c r="B156" s="47" t="s">
        <v>299</v>
      </c>
      <c r="C156" s="270">
        <v>0</v>
      </c>
      <c r="D156" s="48">
        <f t="shared" si="1"/>
        <v>0</v>
      </c>
      <c r="E156" s="47"/>
    </row>
    <row r="157" spans="1:5" x14ac:dyDescent="0.2">
      <c r="A157" s="50">
        <v>5290</v>
      </c>
      <c r="B157" s="47" t="s">
        <v>298</v>
      </c>
      <c r="C157" s="270">
        <v>0</v>
      </c>
      <c r="D157" s="48">
        <f t="shared" si="1"/>
        <v>0</v>
      </c>
      <c r="E157" s="47"/>
    </row>
    <row r="158" spans="1:5" x14ac:dyDescent="0.2">
      <c r="A158" s="50">
        <v>5291</v>
      </c>
      <c r="B158" s="47" t="s">
        <v>297</v>
      </c>
      <c r="C158" s="270">
        <v>0</v>
      </c>
      <c r="D158" s="48">
        <f t="shared" si="1"/>
        <v>0</v>
      </c>
      <c r="E158" s="47"/>
    </row>
    <row r="159" spans="1:5" x14ac:dyDescent="0.2">
      <c r="A159" s="50">
        <v>5292</v>
      </c>
      <c r="B159" s="47" t="s">
        <v>296</v>
      </c>
      <c r="C159" s="270">
        <v>0</v>
      </c>
      <c r="D159" s="48">
        <f t="shared" si="1"/>
        <v>0</v>
      </c>
      <c r="E159" s="47"/>
    </row>
    <row r="160" spans="1:5" x14ac:dyDescent="0.2">
      <c r="A160" s="50">
        <v>5300</v>
      </c>
      <c r="B160" s="47" t="s">
        <v>295</v>
      </c>
      <c r="C160" s="270">
        <v>0</v>
      </c>
      <c r="D160" s="48">
        <f t="shared" si="1"/>
        <v>0</v>
      </c>
      <c r="E160" s="47"/>
    </row>
    <row r="161" spans="1:5" x14ac:dyDescent="0.2">
      <c r="A161" s="50">
        <v>5310</v>
      </c>
      <c r="B161" s="47" t="s">
        <v>294</v>
      </c>
      <c r="C161" s="270">
        <v>0</v>
      </c>
      <c r="D161" s="48">
        <f t="shared" si="1"/>
        <v>0</v>
      </c>
      <c r="E161" s="47"/>
    </row>
    <row r="162" spans="1:5" x14ac:dyDescent="0.2">
      <c r="A162" s="50">
        <v>5311</v>
      </c>
      <c r="B162" s="47" t="s">
        <v>293</v>
      </c>
      <c r="C162" s="270">
        <v>0</v>
      </c>
      <c r="D162" s="48">
        <f t="shared" si="1"/>
        <v>0</v>
      </c>
      <c r="E162" s="47"/>
    </row>
    <row r="163" spans="1:5" x14ac:dyDescent="0.2">
      <c r="A163" s="50">
        <v>5312</v>
      </c>
      <c r="B163" s="47" t="s">
        <v>292</v>
      </c>
      <c r="C163" s="270">
        <v>0</v>
      </c>
      <c r="D163" s="48">
        <f t="shared" ref="D163:D194" si="2">C163/$C$99</f>
        <v>0</v>
      </c>
      <c r="E163" s="47"/>
    </row>
    <row r="164" spans="1:5" x14ac:dyDescent="0.2">
      <c r="A164" s="50">
        <v>5320</v>
      </c>
      <c r="B164" s="47" t="s">
        <v>291</v>
      </c>
      <c r="C164" s="270">
        <v>0</v>
      </c>
      <c r="D164" s="48">
        <f t="shared" si="2"/>
        <v>0</v>
      </c>
      <c r="E164" s="47"/>
    </row>
    <row r="165" spans="1:5" x14ac:dyDescent="0.2">
      <c r="A165" s="50">
        <v>5321</v>
      </c>
      <c r="B165" s="47" t="s">
        <v>290</v>
      </c>
      <c r="C165" s="270">
        <v>0</v>
      </c>
      <c r="D165" s="48">
        <f t="shared" si="2"/>
        <v>0</v>
      </c>
      <c r="E165" s="47"/>
    </row>
    <row r="166" spans="1:5" x14ac:dyDescent="0.2">
      <c r="A166" s="50">
        <v>5322</v>
      </c>
      <c r="B166" s="47" t="s">
        <v>289</v>
      </c>
      <c r="C166" s="270">
        <v>0</v>
      </c>
      <c r="D166" s="48">
        <f t="shared" si="2"/>
        <v>0</v>
      </c>
      <c r="E166" s="47"/>
    </row>
    <row r="167" spans="1:5" x14ac:dyDescent="0.2">
      <c r="A167" s="50">
        <v>5330</v>
      </c>
      <c r="B167" s="47" t="s">
        <v>288</v>
      </c>
      <c r="C167" s="270">
        <v>0</v>
      </c>
      <c r="D167" s="48">
        <f t="shared" si="2"/>
        <v>0</v>
      </c>
      <c r="E167" s="47"/>
    </row>
    <row r="168" spans="1:5" x14ac:dyDescent="0.2">
      <c r="A168" s="50">
        <v>5331</v>
      </c>
      <c r="B168" s="47" t="s">
        <v>287</v>
      </c>
      <c r="C168" s="270">
        <v>0</v>
      </c>
      <c r="D168" s="48">
        <f t="shared" si="2"/>
        <v>0</v>
      </c>
      <c r="E168" s="47"/>
    </row>
    <row r="169" spans="1:5" x14ac:dyDescent="0.2">
      <c r="A169" s="50">
        <v>5332</v>
      </c>
      <c r="B169" s="47" t="s">
        <v>286</v>
      </c>
      <c r="C169" s="270">
        <v>0</v>
      </c>
      <c r="D169" s="48">
        <f t="shared" si="2"/>
        <v>0</v>
      </c>
      <c r="E169" s="47"/>
    </row>
    <row r="170" spans="1:5" x14ac:dyDescent="0.2">
      <c r="A170" s="50">
        <v>5400</v>
      </c>
      <c r="B170" s="47" t="s">
        <v>285</v>
      </c>
      <c r="C170" s="270">
        <v>0</v>
      </c>
      <c r="D170" s="48">
        <f t="shared" si="2"/>
        <v>0</v>
      </c>
      <c r="E170" s="47"/>
    </row>
    <row r="171" spans="1:5" x14ac:dyDescent="0.2">
      <c r="A171" s="50">
        <v>5410</v>
      </c>
      <c r="B171" s="47" t="s">
        <v>284</v>
      </c>
      <c r="C171" s="270">
        <v>0</v>
      </c>
      <c r="D171" s="48">
        <f t="shared" si="2"/>
        <v>0</v>
      </c>
      <c r="E171" s="47"/>
    </row>
    <row r="172" spans="1:5" x14ac:dyDescent="0.2">
      <c r="A172" s="50">
        <v>5411</v>
      </c>
      <c r="B172" s="47" t="s">
        <v>283</v>
      </c>
      <c r="C172" s="270">
        <v>0</v>
      </c>
      <c r="D172" s="48">
        <f t="shared" si="2"/>
        <v>0</v>
      </c>
      <c r="E172" s="47"/>
    </row>
    <row r="173" spans="1:5" x14ac:dyDescent="0.2">
      <c r="A173" s="50">
        <v>5412</v>
      </c>
      <c r="B173" s="47" t="s">
        <v>282</v>
      </c>
      <c r="C173" s="270">
        <v>0</v>
      </c>
      <c r="D173" s="48">
        <f t="shared" si="2"/>
        <v>0</v>
      </c>
      <c r="E173" s="47"/>
    </row>
    <row r="174" spans="1:5" x14ac:dyDescent="0.2">
      <c r="A174" s="50">
        <v>5420</v>
      </c>
      <c r="B174" s="47" t="s">
        <v>281</v>
      </c>
      <c r="C174" s="270">
        <v>0</v>
      </c>
      <c r="D174" s="48">
        <f t="shared" si="2"/>
        <v>0</v>
      </c>
      <c r="E174" s="47"/>
    </row>
    <row r="175" spans="1:5" x14ac:dyDescent="0.2">
      <c r="A175" s="50">
        <v>5421</v>
      </c>
      <c r="B175" s="47" t="s">
        <v>280</v>
      </c>
      <c r="C175" s="270">
        <v>0</v>
      </c>
      <c r="D175" s="48">
        <f t="shared" si="2"/>
        <v>0</v>
      </c>
      <c r="E175" s="47"/>
    </row>
    <row r="176" spans="1:5" x14ac:dyDescent="0.2">
      <c r="A176" s="50">
        <v>5422</v>
      </c>
      <c r="B176" s="47" t="s">
        <v>279</v>
      </c>
      <c r="C176" s="270">
        <v>0</v>
      </c>
      <c r="D176" s="48">
        <f t="shared" si="2"/>
        <v>0</v>
      </c>
      <c r="E176" s="47"/>
    </row>
    <row r="177" spans="1:5" x14ac:dyDescent="0.2">
      <c r="A177" s="50">
        <v>5430</v>
      </c>
      <c r="B177" s="47" t="s">
        <v>278</v>
      </c>
      <c r="C177" s="270">
        <v>0</v>
      </c>
      <c r="D177" s="48">
        <f t="shared" si="2"/>
        <v>0</v>
      </c>
      <c r="E177" s="47"/>
    </row>
    <row r="178" spans="1:5" x14ac:dyDescent="0.2">
      <c r="A178" s="50">
        <v>5431</v>
      </c>
      <c r="B178" s="47" t="s">
        <v>277</v>
      </c>
      <c r="C178" s="270">
        <v>0</v>
      </c>
      <c r="D178" s="48">
        <f t="shared" si="2"/>
        <v>0</v>
      </c>
      <c r="E178" s="47"/>
    </row>
    <row r="179" spans="1:5" x14ac:dyDescent="0.2">
      <c r="A179" s="50">
        <v>5432</v>
      </c>
      <c r="B179" s="47" t="s">
        <v>276</v>
      </c>
      <c r="C179" s="270">
        <v>0</v>
      </c>
      <c r="D179" s="48">
        <f t="shared" si="2"/>
        <v>0</v>
      </c>
      <c r="E179" s="47"/>
    </row>
    <row r="180" spans="1:5" x14ac:dyDescent="0.2">
      <c r="A180" s="50">
        <v>5440</v>
      </c>
      <c r="B180" s="47" t="s">
        <v>275</v>
      </c>
      <c r="C180" s="270">
        <v>0</v>
      </c>
      <c r="D180" s="48">
        <f t="shared" si="2"/>
        <v>0</v>
      </c>
      <c r="E180" s="47"/>
    </row>
    <row r="181" spans="1:5" x14ac:dyDescent="0.2">
      <c r="A181" s="50">
        <v>5441</v>
      </c>
      <c r="B181" s="47" t="s">
        <v>275</v>
      </c>
      <c r="C181" s="270">
        <v>0</v>
      </c>
      <c r="D181" s="48">
        <f t="shared" si="2"/>
        <v>0</v>
      </c>
      <c r="E181" s="47"/>
    </row>
    <row r="182" spans="1:5" x14ac:dyDescent="0.2">
      <c r="A182" s="50">
        <v>5450</v>
      </c>
      <c r="B182" s="47" t="s">
        <v>274</v>
      </c>
      <c r="C182" s="270">
        <v>0</v>
      </c>
      <c r="D182" s="48">
        <f t="shared" si="2"/>
        <v>0</v>
      </c>
      <c r="E182" s="47"/>
    </row>
    <row r="183" spans="1:5" x14ac:dyDescent="0.2">
      <c r="A183" s="50">
        <v>5451</v>
      </c>
      <c r="B183" s="47" t="s">
        <v>273</v>
      </c>
      <c r="C183" s="270">
        <v>0</v>
      </c>
      <c r="D183" s="48">
        <f t="shared" si="2"/>
        <v>0</v>
      </c>
      <c r="E183" s="47"/>
    </row>
    <row r="184" spans="1:5" x14ac:dyDescent="0.2">
      <c r="A184" s="50">
        <v>5452</v>
      </c>
      <c r="B184" s="47" t="s">
        <v>272</v>
      </c>
      <c r="C184" s="270">
        <v>0</v>
      </c>
      <c r="D184" s="48">
        <f t="shared" si="2"/>
        <v>0</v>
      </c>
      <c r="E184" s="47"/>
    </row>
    <row r="185" spans="1:5" x14ac:dyDescent="0.2">
      <c r="A185" s="50">
        <v>5500</v>
      </c>
      <c r="B185" s="47" t="s">
        <v>271</v>
      </c>
      <c r="C185" s="270">
        <f>SUM(C186:C213)</f>
        <v>21082066.960000001</v>
      </c>
      <c r="D185" s="48">
        <f t="shared" si="2"/>
        <v>0.45527540182296966</v>
      </c>
      <c r="E185" s="47"/>
    </row>
    <row r="186" spans="1:5" x14ac:dyDescent="0.2">
      <c r="A186" s="50">
        <v>5510</v>
      </c>
      <c r="B186" s="47" t="s">
        <v>270</v>
      </c>
      <c r="C186" s="270">
        <v>0</v>
      </c>
      <c r="D186" s="48">
        <f t="shared" si="2"/>
        <v>0</v>
      </c>
      <c r="E186" s="47"/>
    </row>
    <row r="187" spans="1:5" x14ac:dyDescent="0.2">
      <c r="A187" s="50">
        <v>5511</v>
      </c>
      <c r="B187" s="47" t="s">
        <v>269</v>
      </c>
      <c r="C187" s="270">
        <v>0</v>
      </c>
      <c r="D187" s="48">
        <f t="shared" si="2"/>
        <v>0</v>
      </c>
      <c r="E187" s="47"/>
    </row>
    <row r="188" spans="1:5" x14ac:dyDescent="0.2">
      <c r="A188" s="50">
        <v>5512</v>
      </c>
      <c r="B188" s="47" t="s">
        <v>268</v>
      </c>
      <c r="C188" s="270">
        <v>0</v>
      </c>
      <c r="D188" s="48">
        <f t="shared" si="2"/>
        <v>0</v>
      </c>
      <c r="E188" s="47"/>
    </row>
    <row r="189" spans="1:5" x14ac:dyDescent="0.2">
      <c r="A189" s="50">
        <v>5513</v>
      </c>
      <c r="B189" s="47" t="s">
        <v>267</v>
      </c>
      <c r="C189" s="270">
        <v>1201859.76</v>
      </c>
      <c r="D189" s="48">
        <f t="shared" si="2"/>
        <v>2.5954627039513865E-2</v>
      </c>
      <c r="E189" s="47"/>
    </row>
    <row r="190" spans="1:5" x14ac:dyDescent="0.2">
      <c r="A190" s="50">
        <v>5514</v>
      </c>
      <c r="B190" s="47" t="s">
        <v>266</v>
      </c>
      <c r="C190" s="270">
        <v>0</v>
      </c>
      <c r="D190" s="48">
        <f t="shared" si="2"/>
        <v>0</v>
      </c>
      <c r="E190" s="47"/>
    </row>
    <row r="191" spans="1:5" x14ac:dyDescent="0.2">
      <c r="A191" s="50">
        <v>5515</v>
      </c>
      <c r="B191" s="47" t="s">
        <v>265</v>
      </c>
      <c r="C191" s="270">
        <v>19270711.16</v>
      </c>
      <c r="D191" s="48">
        <f t="shared" si="2"/>
        <v>0.4161584717205255</v>
      </c>
      <c r="E191" s="47"/>
    </row>
    <row r="192" spans="1:5" x14ac:dyDescent="0.2">
      <c r="A192" s="50">
        <v>5516</v>
      </c>
      <c r="B192" s="47" t="s">
        <v>264</v>
      </c>
      <c r="C192" s="270">
        <v>0</v>
      </c>
      <c r="D192" s="48">
        <f t="shared" si="2"/>
        <v>0</v>
      </c>
      <c r="E192" s="47"/>
    </row>
    <row r="193" spans="1:5" x14ac:dyDescent="0.2">
      <c r="A193" s="50">
        <v>5517</v>
      </c>
      <c r="B193" s="47" t="s">
        <v>263</v>
      </c>
      <c r="C193" s="270">
        <v>609496.04</v>
      </c>
      <c r="D193" s="48">
        <f t="shared" si="2"/>
        <v>1.3162303062930258E-2</v>
      </c>
      <c r="E193" s="47"/>
    </row>
    <row r="194" spans="1:5" x14ac:dyDescent="0.2">
      <c r="A194" s="50">
        <v>5518</v>
      </c>
      <c r="B194" s="47" t="s">
        <v>262</v>
      </c>
      <c r="C194" s="270">
        <v>0</v>
      </c>
      <c r="D194" s="48">
        <f t="shared" si="2"/>
        <v>0</v>
      </c>
      <c r="E194" s="47"/>
    </row>
    <row r="195" spans="1:5" x14ac:dyDescent="0.2">
      <c r="A195" s="50">
        <v>5520</v>
      </c>
      <c r="B195" s="47" t="s">
        <v>261</v>
      </c>
      <c r="C195" s="270">
        <v>0</v>
      </c>
      <c r="D195" s="48">
        <f t="shared" ref="D195:D216" si="3">C195/$C$99</f>
        <v>0</v>
      </c>
      <c r="E195" s="47"/>
    </row>
    <row r="196" spans="1:5" x14ac:dyDescent="0.2">
      <c r="A196" s="50">
        <v>5521</v>
      </c>
      <c r="B196" s="47" t="s">
        <v>260</v>
      </c>
      <c r="C196" s="270">
        <v>0</v>
      </c>
      <c r="D196" s="48">
        <f t="shared" si="3"/>
        <v>0</v>
      </c>
      <c r="E196" s="47"/>
    </row>
    <row r="197" spans="1:5" x14ac:dyDescent="0.2">
      <c r="A197" s="50">
        <v>5522</v>
      </c>
      <c r="B197" s="47" t="s">
        <v>259</v>
      </c>
      <c r="C197" s="270">
        <v>0</v>
      </c>
      <c r="D197" s="48">
        <f t="shared" si="3"/>
        <v>0</v>
      </c>
      <c r="E197" s="47"/>
    </row>
    <row r="198" spans="1:5" x14ac:dyDescent="0.2">
      <c r="A198" s="50">
        <v>5530</v>
      </c>
      <c r="B198" s="47" t="s">
        <v>258</v>
      </c>
      <c r="C198" s="270">
        <v>0</v>
      </c>
      <c r="D198" s="48">
        <f t="shared" si="3"/>
        <v>0</v>
      </c>
      <c r="E198" s="47"/>
    </row>
    <row r="199" spans="1:5" x14ac:dyDescent="0.2">
      <c r="A199" s="50">
        <v>5531</v>
      </c>
      <c r="B199" s="47" t="s">
        <v>257</v>
      </c>
      <c r="C199" s="270">
        <v>0</v>
      </c>
      <c r="D199" s="48">
        <f t="shared" si="3"/>
        <v>0</v>
      </c>
      <c r="E199" s="47"/>
    </row>
    <row r="200" spans="1:5" x14ac:dyDescent="0.2">
      <c r="A200" s="50">
        <v>5532</v>
      </c>
      <c r="B200" s="47" t="s">
        <v>256</v>
      </c>
      <c r="C200" s="270">
        <v>0</v>
      </c>
      <c r="D200" s="48">
        <f t="shared" si="3"/>
        <v>0</v>
      </c>
      <c r="E200" s="47"/>
    </row>
    <row r="201" spans="1:5" x14ac:dyDescent="0.2">
      <c r="A201" s="50">
        <v>5533</v>
      </c>
      <c r="B201" s="47" t="s">
        <v>255</v>
      </c>
      <c r="C201" s="270">
        <v>0</v>
      </c>
      <c r="D201" s="48">
        <f t="shared" si="3"/>
        <v>0</v>
      </c>
      <c r="E201" s="47"/>
    </row>
    <row r="202" spans="1:5" x14ac:dyDescent="0.2">
      <c r="A202" s="50">
        <v>5534</v>
      </c>
      <c r="B202" s="47" t="s">
        <v>254</v>
      </c>
      <c r="C202" s="270">
        <v>0</v>
      </c>
      <c r="D202" s="48">
        <f t="shared" si="3"/>
        <v>0</v>
      </c>
      <c r="E202" s="47"/>
    </row>
    <row r="203" spans="1:5" x14ac:dyDescent="0.2">
      <c r="A203" s="50">
        <v>5535</v>
      </c>
      <c r="B203" s="47" t="s">
        <v>253</v>
      </c>
      <c r="C203" s="270">
        <v>0</v>
      </c>
      <c r="D203" s="48">
        <f t="shared" si="3"/>
        <v>0</v>
      </c>
      <c r="E203" s="47"/>
    </row>
    <row r="204" spans="1:5" x14ac:dyDescent="0.2">
      <c r="A204" s="50">
        <v>5590</v>
      </c>
      <c r="B204" s="47" t="s">
        <v>250</v>
      </c>
      <c r="C204" s="270">
        <v>0</v>
      </c>
      <c r="D204" s="48">
        <f t="shared" si="3"/>
        <v>0</v>
      </c>
      <c r="E204" s="47"/>
    </row>
    <row r="205" spans="1:5" x14ac:dyDescent="0.2">
      <c r="A205" s="50">
        <v>5591</v>
      </c>
      <c r="B205" s="47" t="s">
        <v>249</v>
      </c>
      <c r="C205" s="270">
        <v>0</v>
      </c>
      <c r="D205" s="48">
        <f t="shared" si="3"/>
        <v>0</v>
      </c>
      <c r="E205" s="47"/>
    </row>
    <row r="206" spans="1:5" x14ac:dyDescent="0.2">
      <c r="A206" s="50">
        <v>5592</v>
      </c>
      <c r="B206" s="47" t="s">
        <v>248</v>
      </c>
      <c r="C206" s="270">
        <v>0</v>
      </c>
      <c r="D206" s="48">
        <f t="shared" si="3"/>
        <v>0</v>
      </c>
      <c r="E206" s="47"/>
    </row>
    <row r="207" spans="1:5" x14ac:dyDescent="0.2">
      <c r="A207" s="50">
        <v>5593</v>
      </c>
      <c r="B207" s="47" t="s">
        <v>247</v>
      </c>
      <c r="C207" s="270">
        <v>0</v>
      </c>
      <c r="D207" s="48">
        <f t="shared" si="3"/>
        <v>0</v>
      </c>
      <c r="E207" s="47"/>
    </row>
    <row r="208" spans="1:5" x14ac:dyDescent="0.2">
      <c r="A208" s="50">
        <v>5594</v>
      </c>
      <c r="B208" s="47" t="s">
        <v>246</v>
      </c>
      <c r="C208" s="270">
        <v>0</v>
      </c>
      <c r="D208" s="48">
        <f t="shared" si="3"/>
        <v>0</v>
      </c>
      <c r="E208" s="47"/>
    </row>
    <row r="209" spans="1:5" x14ac:dyDescent="0.2">
      <c r="A209" s="50">
        <v>5595</v>
      </c>
      <c r="B209" s="47" t="s">
        <v>245</v>
      </c>
      <c r="C209" s="270">
        <v>0</v>
      </c>
      <c r="D209" s="48">
        <f t="shared" si="3"/>
        <v>0</v>
      </c>
      <c r="E209" s="47"/>
    </row>
    <row r="210" spans="1:5" x14ac:dyDescent="0.2">
      <c r="A210" s="50">
        <v>5596</v>
      </c>
      <c r="B210" s="47" t="s">
        <v>244</v>
      </c>
      <c r="C210" s="270">
        <v>0</v>
      </c>
      <c r="D210" s="48">
        <f t="shared" si="3"/>
        <v>0</v>
      </c>
      <c r="E210" s="47"/>
    </row>
    <row r="211" spans="1:5" x14ac:dyDescent="0.2">
      <c r="A211" s="50">
        <v>5597</v>
      </c>
      <c r="B211" s="47" t="s">
        <v>243</v>
      </c>
      <c r="C211" s="270">
        <v>0</v>
      </c>
      <c r="D211" s="48">
        <f t="shared" si="3"/>
        <v>0</v>
      </c>
      <c r="E211" s="47"/>
    </row>
    <row r="212" spans="1:5" x14ac:dyDescent="0.2">
      <c r="A212" s="50">
        <v>5598</v>
      </c>
      <c r="B212" s="47" t="s">
        <v>242</v>
      </c>
      <c r="C212" s="270">
        <v>0</v>
      </c>
      <c r="D212" s="48">
        <f t="shared" si="3"/>
        <v>0</v>
      </c>
      <c r="E212" s="47"/>
    </row>
    <row r="213" spans="1:5" x14ac:dyDescent="0.2">
      <c r="A213" s="50">
        <v>5599</v>
      </c>
      <c r="B213" s="47" t="s">
        <v>241</v>
      </c>
      <c r="C213" s="270">
        <v>0</v>
      </c>
      <c r="D213" s="48">
        <f t="shared" si="3"/>
        <v>0</v>
      </c>
      <c r="E213" s="47"/>
    </row>
    <row r="214" spans="1:5" x14ac:dyDescent="0.2">
      <c r="A214" s="50">
        <v>5600</v>
      </c>
      <c r="B214" s="47" t="s">
        <v>240</v>
      </c>
      <c r="C214" s="270">
        <v>0</v>
      </c>
      <c r="D214" s="48">
        <f t="shared" si="3"/>
        <v>0</v>
      </c>
      <c r="E214" s="47"/>
    </row>
    <row r="215" spans="1:5" x14ac:dyDescent="0.2">
      <c r="A215" s="50">
        <v>5610</v>
      </c>
      <c r="B215" s="47" t="s">
        <v>239</v>
      </c>
      <c r="C215" s="270">
        <v>0</v>
      </c>
      <c r="D215" s="48">
        <f t="shared" si="3"/>
        <v>0</v>
      </c>
      <c r="E215" s="47"/>
    </row>
    <row r="216" spans="1:5" x14ac:dyDescent="0.2">
      <c r="A216" s="50">
        <v>5611</v>
      </c>
      <c r="B216" s="47" t="s">
        <v>238</v>
      </c>
      <c r="C216" s="270">
        <v>0</v>
      </c>
      <c r="D216" s="48">
        <f t="shared" si="3"/>
        <v>0</v>
      </c>
      <c r="E216" s="47"/>
    </row>
    <row r="218" spans="1:5" x14ac:dyDescent="0.2">
      <c r="B218" s="40" t="s">
        <v>237</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scale="65" orientation="portrait" horizontalDpi="4294967293"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E29"/>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129" customWidth="1"/>
    <col min="2" max="2" width="48.140625" style="129" customWidth="1"/>
    <col min="3" max="3" width="22.85546875" style="129" customWidth="1"/>
    <col min="4" max="5" width="16.7109375" style="129" customWidth="1"/>
    <col min="6" max="16384" width="9.140625" style="129"/>
  </cols>
  <sheetData>
    <row r="1" spans="1:5" ht="18.95" customHeight="1" x14ac:dyDescent="0.2">
      <c r="A1" s="381" t="s">
        <v>70</v>
      </c>
      <c r="B1" s="381"/>
      <c r="C1" s="381"/>
      <c r="D1" s="56" t="s">
        <v>95</v>
      </c>
      <c r="E1" s="57">
        <v>2022</v>
      </c>
    </row>
    <row r="2" spans="1:5" ht="18.95" customHeight="1" x14ac:dyDescent="0.2">
      <c r="A2" s="381" t="s">
        <v>436</v>
      </c>
      <c r="B2" s="381"/>
      <c r="C2" s="381"/>
      <c r="D2" s="56" t="s">
        <v>97</v>
      </c>
      <c r="E2" s="37" t="s">
        <v>599</v>
      </c>
    </row>
    <row r="3" spans="1:5" ht="18.95" customHeight="1" x14ac:dyDescent="0.2">
      <c r="A3" s="381" t="s">
        <v>625</v>
      </c>
      <c r="B3" s="381"/>
      <c r="C3" s="381"/>
      <c r="D3" s="56" t="s">
        <v>98</v>
      </c>
      <c r="E3" s="57">
        <v>4</v>
      </c>
    </row>
    <row r="4" spans="1:5" x14ac:dyDescent="0.2">
      <c r="A4" s="58" t="s">
        <v>99</v>
      </c>
      <c r="B4" s="59"/>
      <c r="C4" s="59"/>
      <c r="D4" s="59"/>
      <c r="E4" s="59"/>
    </row>
    <row r="6" spans="1:5" x14ac:dyDescent="0.2">
      <c r="A6" s="59" t="s">
        <v>437</v>
      </c>
      <c r="B6" s="59"/>
      <c r="C6" s="59"/>
      <c r="D6" s="59"/>
      <c r="E6" s="59"/>
    </row>
    <row r="7" spans="1:5" x14ac:dyDescent="0.2">
      <c r="A7" s="60" t="s">
        <v>101</v>
      </c>
      <c r="B7" s="60" t="s">
        <v>102</v>
      </c>
      <c r="C7" s="60" t="s">
        <v>103</v>
      </c>
      <c r="D7" s="60" t="s">
        <v>104</v>
      </c>
      <c r="E7" s="60" t="s">
        <v>215</v>
      </c>
    </row>
    <row r="8" spans="1:5" x14ac:dyDescent="0.2">
      <c r="A8" s="61">
        <v>3110</v>
      </c>
      <c r="B8" s="129" t="s">
        <v>291</v>
      </c>
      <c r="C8" s="268">
        <v>0</v>
      </c>
    </row>
    <row r="9" spans="1:5" x14ac:dyDescent="0.2">
      <c r="A9" s="61">
        <v>3120</v>
      </c>
      <c r="B9" s="129" t="s">
        <v>438</v>
      </c>
      <c r="C9" s="268">
        <v>42480346.960000001</v>
      </c>
    </row>
    <row r="10" spans="1:5" x14ac:dyDescent="0.2">
      <c r="A10" s="61">
        <v>3130</v>
      </c>
      <c r="B10" s="129" t="s">
        <v>439</v>
      </c>
      <c r="C10" s="268">
        <v>0</v>
      </c>
    </row>
    <row r="12" spans="1:5" x14ac:dyDescent="0.2">
      <c r="A12" s="59" t="s">
        <v>440</v>
      </c>
      <c r="B12" s="59"/>
      <c r="C12" s="59"/>
      <c r="D12" s="59"/>
      <c r="E12" s="59"/>
    </row>
    <row r="13" spans="1:5" x14ac:dyDescent="0.2">
      <c r="A13" s="60" t="s">
        <v>101</v>
      </c>
      <c r="B13" s="60" t="s">
        <v>102</v>
      </c>
      <c r="C13" s="60" t="s">
        <v>103</v>
      </c>
      <c r="D13" s="60" t="s">
        <v>441</v>
      </c>
      <c r="E13" s="60"/>
    </row>
    <row r="14" spans="1:5" x14ac:dyDescent="0.2">
      <c r="A14" s="61">
        <v>3210</v>
      </c>
      <c r="B14" s="129" t="s">
        <v>442</v>
      </c>
      <c r="C14" s="268">
        <v>-25510675.489999998</v>
      </c>
    </row>
    <row r="15" spans="1:5" x14ac:dyDescent="0.2">
      <c r="A15" s="61">
        <v>3220</v>
      </c>
      <c r="B15" s="129" t="s">
        <v>443</v>
      </c>
      <c r="C15" s="268">
        <v>174905189.66999999</v>
      </c>
    </row>
    <row r="16" spans="1:5" x14ac:dyDescent="0.2">
      <c r="A16" s="61">
        <v>3230</v>
      </c>
      <c r="B16" s="129" t="s">
        <v>444</v>
      </c>
      <c r="C16" s="268">
        <v>0</v>
      </c>
    </row>
    <row r="17" spans="1:3" x14ac:dyDescent="0.2">
      <c r="A17" s="61">
        <v>3231</v>
      </c>
      <c r="B17" s="129" t="s">
        <v>445</v>
      </c>
      <c r="C17" s="268">
        <v>0</v>
      </c>
    </row>
    <row r="18" spans="1:3" x14ac:dyDescent="0.2">
      <c r="A18" s="61">
        <v>3232</v>
      </c>
      <c r="B18" s="129" t="s">
        <v>446</v>
      </c>
      <c r="C18" s="268">
        <v>0</v>
      </c>
    </row>
    <row r="19" spans="1:3" x14ac:dyDescent="0.2">
      <c r="A19" s="61">
        <v>3233</v>
      </c>
      <c r="B19" s="129" t="s">
        <v>447</v>
      </c>
      <c r="C19" s="268">
        <v>0</v>
      </c>
    </row>
    <row r="20" spans="1:3" x14ac:dyDescent="0.2">
      <c r="A20" s="61">
        <v>3239</v>
      </c>
      <c r="B20" s="129" t="s">
        <v>448</v>
      </c>
      <c r="C20" s="268">
        <v>0</v>
      </c>
    </row>
    <row r="21" spans="1:3" x14ac:dyDescent="0.2">
      <c r="A21" s="61">
        <v>3240</v>
      </c>
      <c r="B21" s="129" t="s">
        <v>449</v>
      </c>
      <c r="C21" s="268">
        <v>0</v>
      </c>
    </row>
    <row r="22" spans="1:3" x14ac:dyDescent="0.2">
      <c r="A22" s="61">
        <v>3241</v>
      </c>
      <c r="B22" s="129" t="s">
        <v>450</v>
      </c>
      <c r="C22" s="268">
        <v>0</v>
      </c>
    </row>
    <row r="23" spans="1:3" x14ac:dyDescent="0.2">
      <c r="A23" s="61">
        <v>3242</v>
      </c>
      <c r="B23" s="129" t="s">
        <v>451</v>
      </c>
      <c r="C23" s="268">
        <v>0</v>
      </c>
    </row>
    <row r="24" spans="1:3" x14ac:dyDescent="0.2">
      <c r="A24" s="61">
        <v>3243</v>
      </c>
      <c r="B24" s="129" t="s">
        <v>452</v>
      </c>
      <c r="C24" s="268">
        <v>0</v>
      </c>
    </row>
    <row r="25" spans="1:3" x14ac:dyDescent="0.2">
      <c r="A25" s="61">
        <v>3250</v>
      </c>
      <c r="B25" s="129" t="s">
        <v>453</v>
      </c>
      <c r="C25" s="268">
        <v>0</v>
      </c>
    </row>
    <row r="26" spans="1:3" x14ac:dyDescent="0.2">
      <c r="A26" s="61">
        <v>3251</v>
      </c>
      <c r="B26" s="129" t="s">
        <v>454</v>
      </c>
      <c r="C26" s="268">
        <v>0</v>
      </c>
    </row>
    <row r="27" spans="1:3" x14ac:dyDescent="0.2">
      <c r="A27" s="61">
        <v>3252</v>
      </c>
      <c r="B27" s="129" t="s">
        <v>455</v>
      </c>
      <c r="C27" s="268">
        <v>0</v>
      </c>
    </row>
    <row r="29" spans="1:3" x14ac:dyDescent="0.2">
      <c r="B29" s="40" t="s">
        <v>237</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pageSetUpPr fitToPage="1"/>
  </sheetPr>
  <dimension ref="A1:H152"/>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129" customWidth="1"/>
    <col min="2" max="2" width="63.42578125" style="129" bestFit="1" customWidth="1"/>
    <col min="3" max="3" width="15.28515625" style="129" bestFit="1" customWidth="1"/>
    <col min="4" max="4" width="16.42578125" style="129" bestFit="1" customWidth="1"/>
    <col min="5" max="5" width="19.140625" style="129" customWidth="1"/>
    <col min="6" max="6" width="9.140625" style="129"/>
    <col min="7" max="7" width="22.140625" style="129" bestFit="1" customWidth="1"/>
    <col min="8" max="16384" width="9.140625" style="129"/>
  </cols>
  <sheetData>
    <row r="1" spans="1:5" s="130" customFormat="1" ht="18.95" customHeight="1" x14ac:dyDescent="0.25">
      <c r="A1" s="381" t="s">
        <v>70</v>
      </c>
      <c r="B1" s="381"/>
      <c r="C1" s="381"/>
      <c r="D1" s="56" t="s">
        <v>95</v>
      </c>
      <c r="E1" s="57">
        <v>2022</v>
      </c>
    </row>
    <row r="2" spans="1:5" s="130" customFormat="1" ht="18.95" customHeight="1" x14ac:dyDescent="0.25">
      <c r="A2" s="381" t="s">
        <v>456</v>
      </c>
      <c r="B2" s="381"/>
      <c r="C2" s="381"/>
      <c r="D2" s="56" t="s">
        <v>97</v>
      </c>
      <c r="E2" s="57" t="s">
        <v>599</v>
      </c>
    </row>
    <row r="3" spans="1:5" s="130" customFormat="1" ht="18.95" customHeight="1" x14ac:dyDescent="0.25">
      <c r="A3" s="381" t="s">
        <v>625</v>
      </c>
      <c r="B3" s="381"/>
      <c r="C3" s="381"/>
      <c r="D3" s="56" t="s">
        <v>98</v>
      </c>
      <c r="E3" s="57">
        <v>4</v>
      </c>
    </row>
    <row r="4" spans="1:5" x14ac:dyDescent="0.2">
      <c r="A4" s="58" t="s">
        <v>99</v>
      </c>
      <c r="B4" s="59"/>
      <c r="C4" s="59"/>
      <c r="D4" s="59"/>
      <c r="E4" s="59"/>
    </row>
    <row r="6" spans="1:5" x14ac:dyDescent="0.2">
      <c r="A6" s="59" t="s">
        <v>457</v>
      </c>
      <c r="B6" s="59"/>
      <c r="C6" s="59"/>
      <c r="D6" s="59"/>
    </row>
    <row r="7" spans="1:5" x14ac:dyDescent="0.2">
      <c r="A7" s="60" t="s">
        <v>101</v>
      </c>
      <c r="B7" s="60" t="s">
        <v>458</v>
      </c>
      <c r="C7" s="63">
        <v>2022</v>
      </c>
      <c r="D7" s="63">
        <v>2021</v>
      </c>
    </row>
    <row r="8" spans="1:5" x14ac:dyDescent="0.2">
      <c r="A8" s="61">
        <v>1111</v>
      </c>
      <c r="B8" s="129" t="s">
        <v>459</v>
      </c>
      <c r="C8" s="268">
        <v>105020</v>
      </c>
      <c r="D8" s="268">
        <v>63252.5</v>
      </c>
    </row>
    <row r="9" spans="1:5" x14ac:dyDescent="0.2">
      <c r="A9" s="61">
        <v>1112</v>
      </c>
      <c r="B9" s="129" t="s">
        <v>460</v>
      </c>
      <c r="C9" s="268">
        <v>16767450.460000001</v>
      </c>
      <c r="D9" s="268">
        <v>8831227.7799999993</v>
      </c>
    </row>
    <row r="10" spans="1:5" x14ac:dyDescent="0.2">
      <c r="A10" s="61">
        <v>1113</v>
      </c>
      <c r="B10" s="129" t="s">
        <v>461</v>
      </c>
      <c r="C10" s="268">
        <v>0</v>
      </c>
      <c r="D10" s="268">
        <v>0</v>
      </c>
    </row>
    <row r="11" spans="1:5" x14ac:dyDescent="0.2">
      <c r="A11" s="61">
        <v>1114</v>
      </c>
      <c r="B11" s="129" t="s">
        <v>105</v>
      </c>
      <c r="C11" s="268">
        <v>0</v>
      </c>
      <c r="D11" s="268">
        <v>10719156</v>
      </c>
    </row>
    <row r="12" spans="1:5" x14ac:dyDescent="0.2">
      <c r="A12" s="61">
        <v>1115</v>
      </c>
      <c r="B12" s="129" t="s">
        <v>106</v>
      </c>
      <c r="C12" s="268">
        <v>0</v>
      </c>
      <c r="D12" s="268">
        <v>0</v>
      </c>
    </row>
    <row r="13" spans="1:5" x14ac:dyDescent="0.2">
      <c r="A13" s="61">
        <v>1116</v>
      </c>
      <c r="B13" s="129" t="s">
        <v>462</v>
      </c>
      <c r="C13" s="268">
        <v>0</v>
      </c>
      <c r="D13" s="268">
        <v>0</v>
      </c>
    </row>
    <row r="14" spans="1:5" x14ac:dyDescent="0.2">
      <c r="A14" s="61">
        <v>1119</v>
      </c>
      <c r="B14" s="129" t="s">
        <v>463</v>
      </c>
      <c r="C14" s="268">
        <v>0</v>
      </c>
      <c r="D14" s="268">
        <v>0</v>
      </c>
    </row>
    <row r="15" spans="1:5" x14ac:dyDescent="0.2">
      <c r="A15" s="64">
        <v>1110</v>
      </c>
      <c r="B15" s="65" t="s">
        <v>464</v>
      </c>
      <c r="C15" s="272">
        <v>0</v>
      </c>
      <c r="D15" s="272">
        <v>0</v>
      </c>
    </row>
    <row r="18" spans="1:4" x14ac:dyDescent="0.2">
      <c r="A18" s="59" t="s">
        <v>465</v>
      </c>
      <c r="B18" s="59"/>
      <c r="C18" s="59"/>
      <c r="D18" s="59"/>
    </row>
    <row r="19" spans="1:4" x14ac:dyDescent="0.2">
      <c r="A19" s="60" t="s">
        <v>101</v>
      </c>
      <c r="B19" s="60" t="s">
        <v>458</v>
      </c>
      <c r="C19" s="63" t="s">
        <v>603</v>
      </c>
      <c r="D19" s="63" t="s">
        <v>466</v>
      </c>
    </row>
    <row r="20" spans="1:4" x14ac:dyDescent="0.2">
      <c r="A20" s="64">
        <v>1230</v>
      </c>
      <c r="B20" s="66" t="s">
        <v>154</v>
      </c>
      <c r="C20" s="272">
        <f>SUM(C21:C27)</f>
        <v>123310477.99000001</v>
      </c>
      <c r="D20" s="272">
        <f>SUM(D21:D27)</f>
        <v>42627327.68</v>
      </c>
    </row>
    <row r="21" spans="1:4" x14ac:dyDescent="0.2">
      <c r="A21" s="61">
        <v>1231</v>
      </c>
      <c r="B21" s="129" t="s">
        <v>155</v>
      </c>
      <c r="C21" s="268">
        <v>426412.5</v>
      </c>
      <c r="D21" s="268">
        <v>0</v>
      </c>
    </row>
    <row r="22" spans="1:4" x14ac:dyDescent="0.2">
      <c r="A22" s="61">
        <v>1232</v>
      </c>
      <c r="B22" s="129" t="s">
        <v>156</v>
      </c>
      <c r="C22" s="268">
        <v>0</v>
      </c>
      <c r="D22" s="268">
        <v>0</v>
      </c>
    </row>
    <row r="23" spans="1:4" x14ac:dyDescent="0.2">
      <c r="A23" s="61">
        <v>1233</v>
      </c>
      <c r="B23" s="129" t="s">
        <v>157</v>
      </c>
      <c r="C23" s="268">
        <v>122614948.56</v>
      </c>
      <c r="D23" s="268">
        <v>42627327.68</v>
      </c>
    </row>
    <row r="24" spans="1:4" x14ac:dyDescent="0.2">
      <c r="A24" s="61">
        <v>1234</v>
      </c>
      <c r="B24" s="129" t="s">
        <v>158</v>
      </c>
      <c r="C24" s="268">
        <v>0</v>
      </c>
      <c r="D24" s="268">
        <v>0</v>
      </c>
    </row>
    <row r="25" spans="1:4" x14ac:dyDescent="0.2">
      <c r="A25" s="61">
        <v>1235</v>
      </c>
      <c r="B25" s="129" t="s">
        <v>159</v>
      </c>
      <c r="C25" s="268">
        <v>0</v>
      </c>
      <c r="D25" s="268">
        <v>0</v>
      </c>
    </row>
    <row r="26" spans="1:4" x14ac:dyDescent="0.2">
      <c r="A26" s="61">
        <v>1236</v>
      </c>
      <c r="B26" s="129" t="s">
        <v>160</v>
      </c>
      <c r="C26" s="268">
        <v>269116.93</v>
      </c>
      <c r="D26" s="268">
        <v>0</v>
      </c>
    </row>
    <row r="27" spans="1:4" x14ac:dyDescent="0.2">
      <c r="A27" s="61">
        <v>1239</v>
      </c>
      <c r="B27" s="129" t="s">
        <v>161</v>
      </c>
      <c r="C27" s="268">
        <v>0</v>
      </c>
      <c r="D27" s="268">
        <v>0</v>
      </c>
    </row>
    <row r="28" spans="1:4" x14ac:dyDescent="0.2">
      <c r="A28" s="64">
        <v>1240</v>
      </c>
      <c r="B28" s="66" t="s">
        <v>162</v>
      </c>
      <c r="C28" s="272">
        <f>SUM(C29:C36)</f>
        <v>101128572.56999999</v>
      </c>
      <c r="D28" s="272">
        <f>SUM(D29:D36)</f>
        <v>1723226.6500000001</v>
      </c>
    </row>
    <row r="29" spans="1:4" x14ac:dyDescent="0.2">
      <c r="A29" s="61">
        <v>1241</v>
      </c>
      <c r="B29" s="129" t="s">
        <v>163</v>
      </c>
      <c r="C29" s="268">
        <v>14432534.77</v>
      </c>
      <c r="D29" s="268">
        <v>381098.59</v>
      </c>
    </row>
    <row r="30" spans="1:4" x14ac:dyDescent="0.2">
      <c r="A30" s="61">
        <v>1242</v>
      </c>
      <c r="B30" s="129" t="s">
        <v>164</v>
      </c>
      <c r="C30" s="268">
        <v>86067423.640000001</v>
      </c>
      <c r="D30" s="268">
        <v>1342128.06</v>
      </c>
    </row>
    <row r="31" spans="1:4" x14ac:dyDescent="0.2">
      <c r="A31" s="61">
        <v>1243</v>
      </c>
      <c r="B31" s="129" t="s">
        <v>165</v>
      </c>
      <c r="C31" s="268">
        <v>0</v>
      </c>
      <c r="D31" s="268">
        <v>0</v>
      </c>
    </row>
    <row r="32" spans="1:4" x14ac:dyDescent="0.2">
      <c r="A32" s="61">
        <v>1244</v>
      </c>
      <c r="B32" s="129" t="s">
        <v>166</v>
      </c>
      <c r="C32" s="268">
        <v>346486.14</v>
      </c>
      <c r="D32" s="268">
        <v>0</v>
      </c>
    </row>
    <row r="33" spans="1:4" x14ac:dyDescent="0.2">
      <c r="A33" s="61">
        <v>1245</v>
      </c>
      <c r="B33" s="129" t="s">
        <v>167</v>
      </c>
      <c r="C33" s="268">
        <v>75369</v>
      </c>
      <c r="D33" s="268">
        <v>0</v>
      </c>
    </row>
    <row r="34" spans="1:4" x14ac:dyDescent="0.2">
      <c r="A34" s="61">
        <v>1246</v>
      </c>
      <c r="B34" s="129" t="s">
        <v>168</v>
      </c>
      <c r="C34" s="268">
        <v>206759.02</v>
      </c>
      <c r="D34" s="268">
        <v>0</v>
      </c>
    </row>
    <row r="35" spans="1:4" x14ac:dyDescent="0.2">
      <c r="A35" s="61">
        <v>1247</v>
      </c>
      <c r="B35" s="129" t="s">
        <v>169</v>
      </c>
      <c r="C35" s="268">
        <v>0</v>
      </c>
      <c r="D35" s="268">
        <v>0</v>
      </c>
    </row>
    <row r="36" spans="1:4" x14ac:dyDescent="0.2">
      <c r="A36" s="61">
        <v>1248</v>
      </c>
      <c r="B36" s="129" t="s">
        <v>170</v>
      </c>
      <c r="C36" s="268">
        <v>0</v>
      </c>
      <c r="D36" s="268">
        <v>0</v>
      </c>
    </row>
    <row r="37" spans="1:4" x14ac:dyDescent="0.2">
      <c r="A37" s="64">
        <v>1250</v>
      </c>
      <c r="B37" s="66" t="s">
        <v>174</v>
      </c>
      <c r="C37" s="272">
        <f>SUM(C38:C42)</f>
        <v>4374545.8899999997</v>
      </c>
      <c r="D37" s="272">
        <f>SUM(D38:D42)</f>
        <v>0</v>
      </c>
    </row>
    <row r="38" spans="1:4" x14ac:dyDescent="0.2">
      <c r="A38" s="61">
        <v>1251</v>
      </c>
      <c r="B38" s="129" t="s">
        <v>175</v>
      </c>
      <c r="C38" s="268">
        <v>3419419.48</v>
      </c>
      <c r="D38" s="268">
        <v>0</v>
      </c>
    </row>
    <row r="39" spans="1:4" x14ac:dyDescent="0.2">
      <c r="A39" s="61">
        <v>1252</v>
      </c>
      <c r="B39" s="129" t="s">
        <v>176</v>
      </c>
      <c r="C39" s="268">
        <v>87767.07</v>
      </c>
      <c r="D39" s="268">
        <v>0</v>
      </c>
    </row>
    <row r="40" spans="1:4" x14ac:dyDescent="0.2">
      <c r="A40" s="61">
        <v>1253</v>
      </c>
      <c r="B40" s="129" t="s">
        <v>177</v>
      </c>
      <c r="C40" s="268">
        <v>0</v>
      </c>
      <c r="D40" s="268">
        <v>0</v>
      </c>
    </row>
    <row r="41" spans="1:4" x14ac:dyDescent="0.2">
      <c r="A41" s="61">
        <v>1254</v>
      </c>
      <c r="B41" s="129" t="s">
        <v>178</v>
      </c>
      <c r="C41" s="268">
        <v>867359.34</v>
      </c>
      <c r="D41" s="268">
        <v>0</v>
      </c>
    </row>
    <row r="42" spans="1:4" x14ac:dyDescent="0.2">
      <c r="A42" s="61">
        <v>1259</v>
      </c>
      <c r="B42" s="129" t="s">
        <v>179</v>
      </c>
      <c r="C42" s="268">
        <v>0</v>
      </c>
      <c r="D42" s="268">
        <v>0</v>
      </c>
    </row>
    <row r="43" spans="1:4" x14ac:dyDescent="0.2">
      <c r="A43" s="61"/>
      <c r="B43" s="65" t="s">
        <v>467</v>
      </c>
      <c r="C43" s="272">
        <f>C20+C28+C37</f>
        <v>228813596.44999999</v>
      </c>
      <c r="D43" s="272">
        <f>D20+D28+D37</f>
        <v>44350554.329999998</v>
      </c>
    </row>
    <row r="45" spans="1:4" x14ac:dyDescent="0.2">
      <c r="A45" s="59" t="s">
        <v>468</v>
      </c>
      <c r="B45" s="59"/>
      <c r="C45" s="59"/>
      <c r="D45" s="59"/>
    </row>
    <row r="46" spans="1:4" x14ac:dyDescent="0.2">
      <c r="A46" s="60" t="s">
        <v>101</v>
      </c>
      <c r="B46" s="60" t="s">
        <v>458</v>
      </c>
      <c r="C46" s="63">
        <v>2022</v>
      </c>
      <c r="D46" s="63">
        <v>2021</v>
      </c>
    </row>
    <row r="47" spans="1:4" x14ac:dyDescent="0.2">
      <c r="A47" s="64">
        <v>3210</v>
      </c>
      <c r="B47" s="66" t="s">
        <v>469</v>
      </c>
      <c r="C47" s="272">
        <v>-25510675.489999998</v>
      </c>
      <c r="D47" s="272">
        <v>-6892586.4199999999</v>
      </c>
    </row>
    <row r="48" spans="1:4" x14ac:dyDescent="0.2">
      <c r="A48" s="61"/>
      <c r="B48" s="65" t="s">
        <v>470</v>
      </c>
      <c r="C48" s="272">
        <f>+C49+C61+C93+C96</f>
        <v>21723974.609999999</v>
      </c>
      <c r="D48" s="272">
        <f>+D49+D61+D93+D96</f>
        <v>13419766.33</v>
      </c>
    </row>
    <row r="49" spans="1:4" x14ac:dyDescent="0.2">
      <c r="A49" s="64">
        <v>5400</v>
      </c>
      <c r="B49" s="66" t="s">
        <v>285</v>
      </c>
      <c r="C49" s="272">
        <f>SUM(C50:C60)</f>
        <v>0</v>
      </c>
      <c r="D49" s="272">
        <f>SUM(D50:D60)</f>
        <v>0</v>
      </c>
    </row>
    <row r="50" spans="1:4" x14ac:dyDescent="0.2">
      <c r="A50" s="61">
        <v>5410</v>
      </c>
      <c r="B50" s="129" t="s">
        <v>471</v>
      </c>
      <c r="C50" s="268">
        <v>0</v>
      </c>
      <c r="D50" s="268">
        <v>0</v>
      </c>
    </row>
    <row r="51" spans="1:4" x14ac:dyDescent="0.2">
      <c r="A51" s="61">
        <v>5411</v>
      </c>
      <c r="B51" s="129" t="s">
        <v>283</v>
      </c>
      <c r="C51" s="268">
        <v>0</v>
      </c>
      <c r="D51" s="268">
        <v>0</v>
      </c>
    </row>
    <row r="52" spans="1:4" x14ac:dyDescent="0.2">
      <c r="A52" s="61">
        <v>5420</v>
      </c>
      <c r="B52" s="129" t="s">
        <v>472</v>
      </c>
      <c r="C52" s="268">
        <v>0</v>
      </c>
      <c r="D52" s="268">
        <v>0</v>
      </c>
    </row>
    <row r="53" spans="1:4" x14ac:dyDescent="0.2">
      <c r="A53" s="61">
        <v>5421</v>
      </c>
      <c r="B53" s="129" t="s">
        <v>280</v>
      </c>
      <c r="C53" s="268">
        <v>0</v>
      </c>
      <c r="D53" s="268">
        <v>0</v>
      </c>
    </row>
    <row r="54" spans="1:4" x14ac:dyDescent="0.2">
      <c r="A54" s="61">
        <v>5430</v>
      </c>
      <c r="B54" s="129" t="s">
        <v>473</v>
      </c>
      <c r="C54" s="268">
        <v>0</v>
      </c>
      <c r="D54" s="268">
        <v>0</v>
      </c>
    </row>
    <row r="55" spans="1:4" x14ac:dyDescent="0.2">
      <c r="A55" s="61">
        <v>5431</v>
      </c>
      <c r="B55" s="129" t="s">
        <v>277</v>
      </c>
      <c r="C55" s="268">
        <v>0</v>
      </c>
      <c r="D55" s="268">
        <v>0</v>
      </c>
    </row>
    <row r="56" spans="1:4" x14ac:dyDescent="0.2">
      <c r="A56" s="61">
        <v>5440</v>
      </c>
      <c r="B56" s="129" t="s">
        <v>474</v>
      </c>
      <c r="C56" s="268">
        <v>0</v>
      </c>
      <c r="D56" s="268">
        <v>0</v>
      </c>
    </row>
    <row r="57" spans="1:4" x14ac:dyDescent="0.2">
      <c r="A57" s="61">
        <v>5441</v>
      </c>
      <c r="B57" s="129" t="s">
        <v>474</v>
      </c>
      <c r="C57" s="268">
        <v>0</v>
      </c>
      <c r="D57" s="268">
        <v>0</v>
      </c>
    </row>
    <row r="58" spans="1:4" x14ac:dyDescent="0.2">
      <c r="A58" s="61">
        <v>5450</v>
      </c>
      <c r="B58" s="129" t="s">
        <v>475</v>
      </c>
      <c r="C58" s="268">
        <v>0</v>
      </c>
      <c r="D58" s="268">
        <v>0</v>
      </c>
    </row>
    <row r="59" spans="1:4" x14ac:dyDescent="0.2">
      <c r="A59" s="61">
        <v>5451</v>
      </c>
      <c r="B59" s="129" t="s">
        <v>273</v>
      </c>
      <c r="C59" s="268">
        <v>0</v>
      </c>
      <c r="D59" s="268">
        <v>0</v>
      </c>
    </row>
    <row r="60" spans="1:4" x14ac:dyDescent="0.2">
      <c r="A60" s="61">
        <v>5452</v>
      </c>
      <c r="B60" s="129" t="s">
        <v>272</v>
      </c>
      <c r="C60" s="268">
        <v>0</v>
      </c>
      <c r="D60" s="268">
        <v>0</v>
      </c>
    </row>
    <row r="61" spans="1:4" x14ac:dyDescent="0.2">
      <c r="A61" s="64">
        <v>5500</v>
      </c>
      <c r="B61" s="66" t="s">
        <v>271</v>
      </c>
      <c r="C61" s="272">
        <f>SUM(C62:C92)</f>
        <v>21082066.960000001</v>
      </c>
      <c r="D61" s="272">
        <f>SUM(D62:D92)</f>
        <v>12751387.07</v>
      </c>
    </row>
    <row r="62" spans="1:4" x14ac:dyDescent="0.2">
      <c r="A62" s="64">
        <v>5510</v>
      </c>
      <c r="B62" s="66" t="s">
        <v>270</v>
      </c>
      <c r="C62" s="272">
        <v>0</v>
      </c>
      <c r="D62" s="272">
        <v>0</v>
      </c>
    </row>
    <row r="63" spans="1:4" x14ac:dyDescent="0.2">
      <c r="A63" s="61">
        <v>5511</v>
      </c>
      <c r="B63" s="129" t="s">
        <v>269</v>
      </c>
      <c r="C63" s="268">
        <v>0</v>
      </c>
      <c r="D63" s="268">
        <v>0</v>
      </c>
    </row>
    <row r="64" spans="1:4" x14ac:dyDescent="0.2">
      <c r="A64" s="61">
        <v>5512</v>
      </c>
      <c r="B64" s="129" t="s">
        <v>268</v>
      </c>
      <c r="C64" s="268">
        <v>0</v>
      </c>
      <c r="D64" s="268">
        <v>0</v>
      </c>
    </row>
    <row r="65" spans="1:4" x14ac:dyDescent="0.2">
      <c r="A65" s="61">
        <v>5513</v>
      </c>
      <c r="B65" s="129" t="s">
        <v>267</v>
      </c>
      <c r="C65" s="268">
        <v>1201859.76</v>
      </c>
      <c r="D65" s="268">
        <v>1025515.99</v>
      </c>
    </row>
    <row r="66" spans="1:4" x14ac:dyDescent="0.2">
      <c r="A66" s="61">
        <v>5514</v>
      </c>
      <c r="B66" s="129" t="s">
        <v>266</v>
      </c>
      <c r="C66" s="268">
        <v>0</v>
      </c>
      <c r="D66" s="268">
        <v>0</v>
      </c>
    </row>
    <row r="67" spans="1:4" x14ac:dyDescent="0.2">
      <c r="A67" s="61">
        <v>5515</v>
      </c>
      <c r="B67" s="129" t="s">
        <v>265</v>
      </c>
      <c r="C67" s="268">
        <v>19270711.16</v>
      </c>
      <c r="D67" s="268">
        <v>11101911.859999999</v>
      </c>
    </row>
    <row r="68" spans="1:4" x14ac:dyDescent="0.2">
      <c r="A68" s="61">
        <v>5516</v>
      </c>
      <c r="B68" s="129" t="s">
        <v>264</v>
      </c>
      <c r="C68" s="268">
        <v>0</v>
      </c>
      <c r="D68" s="268">
        <v>0</v>
      </c>
    </row>
    <row r="69" spans="1:4" x14ac:dyDescent="0.2">
      <c r="A69" s="61">
        <v>5517</v>
      </c>
      <c r="B69" s="129" t="s">
        <v>263</v>
      </c>
      <c r="C69" s="268">
        <v>609496.04</v>
      </c>
      <c r="D69" s="268">
        <v>623959.22</v>
      </c>
    </row>
    <row r="70" spans="1:4" x14ac:dyDescent="0.2">
      <c r="A70" s="61">
        <v>5518</v>
      </c>
      <c r="B70" s="129" t="s">
        <v>262</v>
      </c>
      <c r="C70" s="268">
        <v>0</v>
      </c>
      <c r="D70" s="268">
        <v>0</v>
      </c>
    </row>
    <row r="71" spans="1:4" x14ac:dyDescent="0.2">
      <c r="A71" s="64">
        <v>5520</v>
      </c>
      <c r="B71" s="66" t="s">
        <v>261</v>
      </c>
      <c r="C71" s="272">
        <v>0</v>
      </c>
      <c r="D71" s="272">
        <v>0</v>
      </c>
    </row>
    <row r="72" spans="1:4" x14ac:dyDescent="0.2">
      <c r="A72" s="61">
        <v>5521</v>
      </c>
      <c r="B72" s="129" t="s">
        <v>260</v>
      </c>
      <c r="C72" s="268">
        <v>0</v>
      </c>
      <c r="D72" s="268">
        <v>0</v>
      </c>
    </row>
    <row r="73" spans="1:4" x14ac:dyDescent="0.2">
      <c r="A73" s="61">
        <v>5522</v>
      </c>
      <c r="B73" s="129" t="s">
        <v>259</v>
      </c>
      <c r="C73" s="268">
        <v>0</v>
      </c>
      <c r="D73" s="268">
        <v>0</v>
      </c>
    </row>
    <row r="74" spans="1:4" x14ac:dyDescent="0.2">
      <c r="A74" s="64">
        <v>5530</v>
      </c>
      <c r="B74" s="66" t="s">
        <v>258</v>
      </c>
      <c r="C74" s="272">
        <v>0</v>
      </c>
      <c r="D74" s="272">
        <v>0</v>
      </c>
    </row>
    <row r="75" spans="1:4" x14ac:dyDescent="0.2">
      <c r="A75" s="61">
        <v>5531</v>
      </c>
      <c r="B75" s="129" t="s">
        <v>257</v>
      </c>
      <c r="C75" s="268">
        <v>0</v>
      </c>
      <c r="D75" s="268">
        <v>0</v>
      </c>
    </row>
    <row r="76" spans="1:4" x14ac:dyDescent="0.2">
      <c r="A76" s="61">
        <v>5532</v>
      </c>
      <c r="B76" s="129" t="s">
        <v>256</v>
      </c>
      <c r="C76" s="268">
        <v>0</v>
      </c>
      <c r="D76" s="268">
        <v>0</v>
      </c>
    </row>
    <row r="77" spans="1:4" x14ac:dyDescent="0.2">
      <c r="A77" s="61">
        <v>5533</v>
      </c>
      <c r="B77" s="129" t="s">
        <v>255</v>
      </c>
      <c r="C77" s="268">
        <v>0</v>
      </c>
      <c r="D77" s="268">
        <v>0</v>
      </c>
    </row>
    <row r="78" spans="1:4" x14ac:dyDescent="0.2">
      <c r="A78" s="61">
        <v>5534</v>
      </c>
      <c r="B78" s="129" t="s">
        <v>254</v>
      </c>
      <c r="C78" s="268">
        <v>0</v>
      </c>
      <c r="D78" s="268">
        <v>0</v>
      </c>
    </row>
    <row r="79" spans="1:4" x14ac:dyDescent="0.2">
      <c r="A79" s="61">
        <v>5535</v>
      </c>
      <c r="B79" s="129" t="s">
        <v>253</v>
      </c>
      <c r="C79" s="268">
        <v>0</v>
      </c>
      <c r="D79" s="268">
        <v>0</v>
      </c>
    </row>
    <row r="80" spans="1:4" x14ac:dyDescent="0.2">
      <c r="A80" s="64">
        <v>5540</v>
      </c>
      <c r="B80" s="66" t="s">
        <v>252</v>
      </c>
      <c r="C80" s="272">
        <v>0</v>
      </c>
      <c r="D80" s="272">
        <v>0</v>
      </c>
    </row>
    <row r="81" spans="1:4" x14ac:dyDescent="0.2">
      <c r="A81" s="61">
        <v>5541</v>
      </c>
      <c r="B81" s="129" t="s">
        <v>252</v>
      </c>
      <c r="C81" s="268">
        <v>0</v>
      </c>
      <c r="D81" s="268">
        <v>0</v>
      </c>
    </row>
    <row r="82" spans="1:4" x14ac:dyDescent="0.2">
      <c r="A82" s="64">
        <v>5550</v>
      </c>
      <c r="B82" s="66" t="s">
        <v>251</v>
      </c>
      <c r="C82" s="272">
        <v>0</v>
      </c>
      <c r="D82" s="272">
        <v>0</v>
      </c>
    </row>
    <row r="83" spans="1:4" x14ac:dyDescent="0.2">
      <c r="A83" s="61">
        <v>5551</v>
      </c>
      <c r="B83" s="129" t="s">
        <v>251</v>
      </c>
      <c r="C83" s="268">
        <v>0</v>
      </c>
      <c r="D83" s="268">
        <v>0</v>
      </c>
    </row>
    <row r="84" spans="1:4" x14ac:dyDescent="0.2">
      <c r="A84" s="64">
        <v>5590</v>
      </c>
      <c r="B84" s="66" t="s">
        <v>250</v>
      </c>
      <c r="C84" s="272">
        <v>0</v>
      </c>
      <c r="D84" s="272">
        <v>0</v>
      </c>
    </row>
    <row r="85" spans="1:4" x14ac:dyDescent="0.2">
      <c r="A85" s="61">
        <v>5591</v>
      </c>
      <c r="B85" s="129" t="s">
        <v>249</v>
      </c>
      <c r="C85" s="268">
        <v>0</v>
      </c>
      <c r="D85" s="268">
        <v>0</v>
      </c>
    </row>
    <row r="86" spans="1:4" x14ac:dyDescent="0.2">
      <c r="A86" s="61">
        <v>5592</v>
      </c>
      <c r="B86" s="129" t="s">
        <v>248</v>
      </c>
      <c r="C86" s="268">
        <v>0</v>
      </c>
      <c r="D86" s="268">
        <v>0</v>
      </c>
    </row>
    <row r="87" spans="1:4" x14ac:dyDescent="0.2">
      <c r="A87" s="61">
        <v>5593</v>
      </c>
      <c r="B87" s="129" t="s">
        <v>247</v>
      </c>
      <c r="C87" s="268">
        <v>0</v>
      </c>
      <c r="D87" s="268">
        <v>0</v>
      </c>
    </row>
    <row r="88" spans="1:4" x14ac:dyDescent="0.2">
      <c r="A88" s="61">
        <v>5594</v>
      </c>
      <c r="B88" s="129" t="s">
        <v>476</v>
      </c>
      <c r="C88" s="268">
        <v>0</v>
      </c>
      <c r="D88" s="268">
        <v>0</v>
      </c>
    </row>
    <row r="89" spans="1:4" x14ac:dyDescent="0.2">
      <c r="A89" s="61">
        <v>5595</v>
      </c>
      <c r="B89" s="129" t="s">
        <v>245</v>
      </c>
      <c r="C89" s="268">
        <v>0</v>
      </c>
      <c r="D89" s="268">
        <v>0</v>
      </c>
    </row>
    <row r="90" spans="1:4" x14ac:dyDescent="0.2">
      <c r="A90" s="61">
        <v>5596</v>
      </c>
      <c r="B90" s="129" t="s">
        <v>244</v>
      </c>
      <c r="C90" s="268">
        <v>0</v>
      </c>
      <c r="D90" s="268">
        <v>0</v>
      </c>
    </row>
    <row r="91" spans="1:4" x14ac:dyDescent="0.2">
      <c r="A91" s="61">
        <v>5597</v>
      </c>
      <c r="B91" s="129" t="s">
        <v>243</v>
      </c>
      <c r="C91" s="268">
        <v>0</v>
      </c>
      <c r="D91" s="268">
        <v>0</v>
      </c>
    </row>
    <row r="92" spans="1:4" x14ac:dyDescent="0.2">
      <c r="A92" s="61">
        <v>5599</v>
      </c>
      <c r="B92" s="129" t="s">
        <v>241</v>
      </c>
      <c r="C92" s="268">
        <v>0</v>
      </c>
      <c r="D92" s="268">
        <v>0</v>
      </c>
    </row>
    <row r="93" spans="1:4" x14ac:dyDescent="0.2">
      <c r="A93" s="64">
        <v>5600</v>
      </c>
      <c r="B93" s="66" t="s">
        <v>240</v>
      </c>
      <c r="C93" s="272">
        <f>SUM(C94:C95)</f>
        <v>0</v>
      </c>
      <c r="D93" s="272">
        <f>SUM(D94:D95)</f>
        <v>0</v>
      </c>
    </row>
    <row r="94" spans="1:4" x14ac:dyDescent="0.2">
      <c r="A94" s="64">
        <v>5610</v>
      </c>
      <c r="B94" s="66" t="s">
        <v>239</v>
      </c>
      <c r="C94" s="272">
        <v>0</v>
      </c>
      <c r="D94" s="272">
        <v>0</v>
      </c>
    </row>
    <row r="95" spans="1:4" x14ac:dyDescent="0.2">
      <c r="A95" s="61">
        <v>5611</v>
      </c>
      <c r="B95" s="129" t="s">
        <v>238</v>
      </c>
      <c r="C95" s="268">
        <v>0</v>
      </c>
      <c r="D95" s="268">
        <v>0</v>
      </c>
    </row>
    <row r="96" spans="1:4" x14ac:dyDescent="0.2">
      <c r="A96" s="64">
        <v>2110</v>
      </c>
      <c r="B96" s="67" t="s">
        <v>477</v>
      </c>
      <c r="C96" s="272">
        <f>SUM(C97:C101)</f>
        <v>641907.65</v>
      </c>
      <c r="D96" s="272">
        <f>SUM(D97:D101)</f>
        <v>668379.26</v>
      </c>
    </row>
    <row r="97" spans="1:4" x14ac:dyDescent="0.2">
      <c r="A97" s="61">
        <v>2111</v>
      </c>
      <c r="B97" s="129" t="s">
        <v>478</v>
      </c>
      <c r="C97" s="268">
        <v>510678.56</v>
      </c>
      <c r="D97" s="268">
        <v>479532.82</v>
      </c>
    </row>
    <row r="98" spans="1:4" x14ac:dyDescent="0.2">
      <c r="A98" s="61">
        <v>2112</v>
      </c>
      <c r="B98" s="129" t="s">
        <v>479</v>
      </c>
      <c r="C98" s="268">
        <v>0</v>
      </c>
      <c r="D98" s="268">
        <v>0</v>
      </c>
    </row>
    <row r="99" spans="1:4" x14ac:dyDescent="0.2">
      <c r="A99" s="61">
        <v>2112</v>
      </c>
      <c r="B99" s="129" t="s">
        <v>480</v>
      </c>
      <c r="C99" s="268">
        <v>131229.09</v>
      </c>
      <c r="D99" s="268">
        <v>188846.44</v>
      </c>
    </row>
    <row r="100" spans="1:4" x14ac:dyDescent="0.2">
      <c r="A100" s="61">
        <v>2115</v>
      </c>
      <c r="B100" s="129" t="s">
        <v>481</v>
      </c>
      <c r="C100" s="268">
        <v>0</v>
      </c>
      <c r="D100" s="268">
        <v>0</v>
      </c>
    </row>
    <row r="101" spans="1:4" x14ac:dyDescent="0.2">
      <c r="A101" s="61">
        <v>2114</v>
      </c>
      <c r="B101" s="129" t="s">
        <v>482</v>
      </c>
      <c r="C101" s="268">
        <v>0</v>
      </c>
      <c r="D101" s="268">
        <v>0</v>
      </c>
    </row>
    <row r="102" spans="1:4" x14ac:dyDescent="0.2">
      <c r="A102" s="61"/>
      <c r="B102" s="65" t="s">
        <v>483</v>
      </c>
      <c r="C102" s="272">
        <f>+C125+C103</f>
        <v>1460290.27</v>
      </c>
      <c r="D102" s="272">
        <f>+D125+D103</f>
        <v>9886757.4299999997</v>
      </c>
    </row>
    <row r="103" spans="1:4" x14ac:dyDescent="0.2">
      <c r="A103" s="64">
        <v>4300</v>
      </c>
      <c r="B103" s="133" t="s">
        <v>377</v>
      </c>
      <c r="C103" s="268">
        <f>+C104+C107+C113+C115+C117</f>
        <v>1307170.27</v>
      </c>
      <c r="D103" s="268">
        <f>+D104+D107+D113+D115+D117</f>
        <v>1395663.83</v>
      </c>
    </row>
    <row r="104" spans="1:4" x14ac:dyDescent="0.2">
      <c r="A104" s="64">
        <v>4310</v>
      </c>
      <c r="B104" s="133" t="s">
        <v>376</v>
      </c>
      <c r="C104" s="272">
        <f>+C105+C106</f>
        <v>889946.02</v>
      </c>
      <c r="D104" s="272">
        <f>+D105+D106</f>
        <v>1075946.3700000001</v>
      </c>
    </row>
    <row r="105" spans="1:4" x14ac:dyDescent="0.2">
      <c r="A105" s="61">
        <v>4311</v>
      </c>
      <c r="B105" s="121" t="s">
        <v>375</v>
      </c>
      <c r="C105" s="268">
        <v>0</v>
      </c>
      <c r="D105" s="268">
        <v>0</v>
      </c>
    </row>
    <row r="106" spans="1:4" x14ac:dyDescent="0.2">
      <c r="A106" s="61">
        <v>4319</v>
      </c>
      <c r="B106" s="121" t="s">
        <v>374</v>
      </c>
      <c r="C106" s="268">
        <v>889946.02</v>
      </c>
      <c r="D106" s="268">
        <v>1075946.3700000001</v>
      </c>
    </row>
    <row r="107" spans="1:4" x14ac:dyDescent="0.2">
      <c r="A107" s="64">
        <v>4320</v>
      </c>
      <c r="B107" s="133" t="s">
        <v>373</v>
      </c>
      <c r="C107" s="272">
        <f>SUM(C108:C112)</f>
        <v>0</v>
      </c>
      <c r="D107" s="272">
        <f>SUM(D108:D112)</f>
        <v>0</v>
      </c>
    </row>
    <row r="108" spans="1:4" x14ac:dyDescent="0.2">
      <c r="A108" s="61">
        <v>4321</v>
      </c>
      <c r="B108" s="121" t="s">
        <v>372</v>
      </c>
      <c r="C108" s="268">
        <v>0</v>
      </c>
      <c r="D108" s="268">
        <v>0</v>
      </c>
    </row>
    <row r="109" spans="1:4" x14ac:dyDescent="0.2">
      <c r="A109" s="61">
        <v>4322</v>
      </c>
      <c r="B109" s="121" t="s">
        <v>371</v>
      </c>
      <c r="C109" s="268">
        <v>0</v>
      </c>
      <c r="D109" s="268">
        <v>0</v>
      </c>
    </row>
    <row r="110" spans="1:4" x14ac:dyDescent="0.2">
      <c r="A110" s="61">
        <v>4323</v>
      </c>
      <c r="B110" s="121" t="s">
        <v>370</v>
      </c>
      <c r="C110" s="268">
        <v>0</v>
      </c>
      <c r="D110" s="268">
        <v>0</v>
      </c>
    </row>
    <row r="111" spans="1:4" x14ac:dyDescent="0.2">
      <c r="A111" s="61">
        <v>4324</v>
      </c>
      <c r="B111" s="121" t="s">
        <v>369</v>
      </c>
      <c r="C111" s="268">
        <v>0</v>
      </c>
      <c r="D111" s="268">
        <v>0</v>
      </c>
    </row>
    <row r="112" spans="1:4" x14ac:dyDescent="0.2">
      <c r="A112" s="61">
        <v>4325</v>
      </c>
      <c r="B112" s="121" t="s">
        <v>368</v>
      </c>
      <c r="C112" s="268">
        <v>0</v>
      </c>
      <c r="D112" s="268">
        <v>0</v>
      </c>
    </row>
    <row r="113" spans="1:4" x14ac:dyDescent="0.2">
      <c r="A113" s="64">
        <v>4330</v>
      </c>
      <c r="B113" s="133" t="s">
        <v>367</v>
      </c>
      <c r="C113" s="272">
        <f>+C114</f>
        <v>0</v>
      </c>
      <c r="D113" s="272">
        <f>+D114</f>
        <v>0</v>
      </c>
    </row>
    <row r="114" spans="1:4" x14ac:dyDescent="0.2">
      <c r="A114" s="61">
        <v>4331</v>
      </c>
      <c r="B114" s="121" t="s">
        <v>367</v>
      </c>
      <c r="C114" s="268">
        <v>0</v>
      </c>
      <c r="D114" s="268">
        <v>0</v>
      </c>
    </row>
    <row r="115" spans="1:4" x14ac:dyDescent="0.2">
      <c r="A115" s="64">
        <v>4340</v>
      </c>
      <c r="B115" s="133" t="s">
        <v>366</v>
      </c>
      <c r="C115" s="272">
        <f>+C116</f>
        <v>0</v>
      </c>
      <c r="D115" s="272">
        <f>+D116</f>
        <v>0</v>
      </c>
    </row>
    <row r="116" spans="1:4" x14ac:dyDescent="0.2">
      <c r="A116" s="61">
        <v>4341</v>
      </c>
      <c r="B116" s="121" t="s">
        <v>366</v>
      </c>
      <c r="C116" s="268">
        <v>0</v>
      </c>
      <c r="D116" s="268">
        <v>0</v>
      </c>
    </row>
    <row r="117" spans="1:4" x14ac:dyDescent="0.2">
      <c r="A117" s="64">
        <v>4390</v>
      </c>
      <c r="B117" s="133" t="s">
        <v>360</v>
      </c>
      <c r="C117" s="272">
        <f>SUM(C118:C124)</f>
        <v>417224.25</v>
      </c>
      <c r="D117" s="272">
        <f>SUM(D118:D124)</f>
        <v>319717.46000000002</v>
      </c>
    </row>
    <row r="118" spans="1:4" x14ac:dyDescent="0.2">
      <c r="A118" s="61">
        <v>4392</v>
      </c>
      <c r="B118" s="121" t="s">
        <v>365</v>
      </c>
      <c r="C118" s="268">
        <v>0</v>
      </c>
      <c r="D118" s="268">
        <v>0</v>
      </c>
    </row>
    <row r="119" spans="1:4" x14ac:dyDescent="0.2">
      <c r="A119" s="61">
        <v>4393</v>
      </c>
      <c r="B119" s="121" t="s">
        <v>364</v>
      </c>
      <c r="C119" s="268">
        <v>320423.94</v>
      </c>
      <c r="D119" s="268">
        <v>301320.5</v>
      </c>
    </row>
    <row r="120" spans="1:4" x14ac:dyDescent="0.2">
      <c r="A120" s="61">
        <v>4394</v>
      </c>
      <c r="B120" s="121" t="s">
        <v>363</v>
      </c>
      <c r="C120" s="268">
        <v>0</v>
      </c>
      <c r="D120" s="268">
        <v>0</v>
      </c>
    </row>
    <row r="121" spans="1:4" x14ac:dyDescent="0.2">
      <c r="A121" s="61">
        <v>4395</v>
      </c>
      <c r="B121" s="121" t="s">
        <v>244</v>
      </c>
      <c r="C121" s="268">
        <v>0</v>
      </c>
      <c r="D121" s="268">
        <v>0</v>
      </c>
    </row>
    <row r="122" spans="1:4" x14ac:dyDescent="0.2">
      <c r="A122" s="61">
        <v>4396</v>
      </c>
      <c r="B122" s="121" t="s">
        <v>362</v>
      </c>
      <c r="C122" s="268">
        <v>0</v>
      </c>
      <c r="D122" s="268">
        <v>0</v>
      </c>
    </row>
    <row r="123" spans="1:4" x14ac:dyDescent="0.2">
      <c r="A123" s="61">
        <v>4397</v>
      </c>
      <c r="B123" s="121" t="s">
        <v>361</v>
      </c>
      <c r="C123" s="268">
        <v>0</v>
      </c>
      <c r="D123" s="268">
        <v>0</v>
      </c>
    </row>
    <row r="124" spans="1:4" x14ac:dyDescent="0.2">
      <c r="A124" s="61">
        <v>4399</v>
      </c>
      <c r="B124" s="121" t="s">
        <v>360</v>
      </c>
      <c r="C124" s="268">
        <v>96800.31</v>
      </c>
      <c r="D124" s="268">
        <v>18396.96</v>
      </c>
    </row>
    <row r="125" spans="1:4" x14ac:dyDescent="0.2">
      <c r="A125" s="64">
        <v>1120</v>
      </c>
      <c r="B125" s="67" t="s">
        <v>484</v>
      </c>
      <c r="C125" s="272">
        <f>SUM(C126:C134)</f>
        <v>153120</v>
      </c>
      <c r="D125" s="272">
        <f>SUM(D126:D134)</f>
        <v>8491093.5999999996</v>
      </c>
    </row>
    <row r="126" spans="1:4" x14ac:dyDescent="0.2">
      <c r="A126" s="61">
        <v>1124</v>
      </c>
      <c r="B126" s="115" t="s">
        <v>485</v>
      </c>
      <c r="C126" s="268">
        <v>0</v>
      </c>
      <c r="D126" s="268">
        <v>0</v>
      </c>
    </row>
    <row r="127" spans="1:4" x14ac:dyDescent="0.2">
      <c r="A127" s="61">
        <v>1124</v>
      </c>
      <c r="B127" s="115" t="s">
        <v>486</v>
      </c>
      <c r="C127" s="268">
        <v>0</v>
      </c>
      <c r="D127" s="268">
        <v>0</v>
      </c>
    </row>
    <row r="128" spans="1:4" x14ac:dyDescent="0.2">
      <c r="A128" s="61">
        <v>1124</v>
      </c>
      <c r="B128" s="115" t="s">
        <v>487</v>
      </c>
      <c r="C128" s="268">
        <v>0</v>
      </c>
      <c r="D128" s="268">
        <v>0</v>
      </c>
    </row>
    <row r="129" spans="1:4" x14ac:dyDescent="0.2">
      <c r="A129" s="61">
        <v>1124</v>
      </c>
      <c r="B129" s="115" t="s">
        <v>488</v>
      </c>
      <c r="C129" s="268">
        <v>0</v>
      </c>
      <c r="D129" s="268">
        <v>0</v>
      </c>
    </row>
    <row r="130" spans="1:4" x14ac:dyDescent="0.2">
      <c r="A130" s="61">
        <v>1124</v>
      </c>
      <c r="B130" s="115" t="s">
        <v>489</v>
      </c>
      <c r="C130" s="268">
        <v>0</v>
      </c>
      <c r="D130" s="268">
        <v>0</v>
      </c>
    </row>
    <row r="131" spans="1:4" x14ac:dyDescent="0.2">
      <c r="A131" s="61">
        <v>1124</v>
      </c>
      <c r="B131" s="115" t="s">
        <v>490</v>
      </c>
      <c r="C131" s="268">
        <v>0</v>
      </c>
      <c r="D131" s="268">
        <v>0</v>
      </c>
    </row>
    <row r="132" spans="1:4" x14ac:dyDescent="0.2">
      <c r="A132" s="61">
        <v>1122</v>
      </c>
      <c r="B132" s="115" t="s">
        <v>491</v>
      </c>
      <c r="C132" s="268">
        <v>153120</v>
      </c>
      <c r="D132" s="268">
        <v>168664</v>
      </c>
    </row>
    <row r="133" spans="1:4" x14ac:dyDescent="0.2">
      <c r="A133" s="61">
        <v>1122</v>
      </c>
      <c r="B133" s="115" t="s">
        <v>492</v>
      </c>
      <c r="C133" s="268">
        <v>0</v>
      </c>
      <c r="D133" s="268">
        <v>0</v>
      </c>
    </row>
    <row r="134" spans="1:4" x14ac:dyDescent="0.2">
      <c r="A134" s="61">
        <v>1122</v>
      </c>
      <c r="B134" s="115" t="s">
        <v>493</v>
      </c>
      <c r="C134" s="268">
        <v>0</v>
      </c>
      <c r="D134" s="268">
        <v>8322429.5999999996</v>
      </c>
    </row>
    <row r="135" spans="1:4" x14ac:dyDescent="0.2">
      <c r="A135" s="61"/>
      <c r="B135" s="68" t="s">
        <v>494</v>
      </c>
      <c r="C135" s="272">
        <f>C47+C48-C102</f>
        <v>-5246991.1499999985</v>
      </c>
      <c r="D135" s="272">
        <f>D47+D48-D102</f>
        <v>-3359577.5199999996</v>
      </c>
    </row>
    <row r="137" spans="1:4" x14ac:dyDescent="0.2">
      <c r="B137" s="40" t="s">
        <v>237</v>
      </c>
    </row>
    <row r="152" spans="8:8" x14ac:dyDescent="0.2">
      <c r="H152" s="69"/>
    </row>
  </sheetData>
  <sheetProtection formatCells="0" formatColumns="0" formatRows="0" insertColumns="0" insertRows="0" insertHyperlinks="0" deleteColumns="0" deleteRows="0" sort="0" autoFilter="0" pivotTables="0"/>
  <mergeCells count="3">
    <mergeCell ref="A1:C1"/>
    <mergeCell ref="A2:C2"/>
    <mergeCell ref="A3:C3"/>
  </mergeCells>
  <dataValidations count="2">
    <dataValidation allowBlank="1" showInputMessage="1" showErrorMessage="1" prompt="Saldo al 31 de diciembre del año anterior que se presenta" sqref="D7 D46"/>
    <dataValidation allowBlank="1" showInputMessage="1" showErrorMessage="1" prompt="Importe final del periodo que corresponde la información financiera trimestral que se presenta." sqref="C7 C46"/>
  </dataValidations>
  <pageMargins left="0.7" right="0.7" top="0.75" bottom="0.75" header="0.3" footer="0.3"/>
  <pageSetup paperSize="9" scale="70" fitToHeight="0"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C22"/>
  <sheetViews>
    <sheetView showGridLines="0" view="pageBreakPreview" zoomScaleNormal="100" zoomScaleSheetLayoutView="100" workbookViewId="0">
      <selection sqref="A1:C1"/>
    </sheetView>
  </sheetViews>
  <sheetFormatPr baseColWidth="10" defaultRowHeight="11.25" x14ac:dyDescent="0.2"/>
  <cols>
    <col min="1" max="1" width="3.28515625" style="73" customWidth="1"/>
    <col min="2" max="2" width="63.140625" style="73" customWidth="1"/>
    <col min="3" max="3" width="17.7109375" style="73" customWidth="1"/>
    <col min="4" max="16384" width="11.42578125" style="73"/>
  </cols>
  <sheetData>
    <row r="1" spans="1:3" s="131" customFormat="1" ht="18" customHeight="1" x14ac:dyDescent="0.25">
      <c r="A1" s="382" t="s">
        <v>70</v>
      </c>
      <c r="B1" s="383"/>
      <c r="C1" s="384"/>
    </row>
    <row r="2" spans="1:3" s="131" customFormat="1" ht="18" customHeight="1" x14ac:dyDescent="0.25">
      <c r="A2" s="385" t="s">
        <v>495</v>
      </c>
      <c r="B2" s="386"/>
      <c r="C2" s="387"/>
    </row>
    <row r="3" spans="1:3" s="131" customFormat="1" ht="18" customHeight="1" x14ac:dyDescent="0.25">
      <c r="A3" s="385" t="s">
        <v>625</v>
      </c>
      <c r="B3" s="386"/>
      <c r="C3" s="387"/>
    </row>
    <row r="4" spans="1:3" s="70" customFormat="1" x14ac:dyDescent="0.2">
      <c r="A4" s="388" t="s">
        <v>496</v>
      </c>
      <c r="B4" s="389"/>
      <c r="C4" s="390"/>
    </row>
    <row r="5" spans="1:3" x14ac:dyDescent="0.2">
      <c r="A5" s="71" t="s">
        <v>497</v>
      </c>
      <c r="B5" s="71"/>
      <c r="C5" s="280">
        <v>40579838.909999996</v>
      </c>
    </row>
    <row r="6" spans="1:3" x14ac:dyDescent="0.2">
      <c r="B6" s="74"/>
      <c r="C6" s="281"/>
    </row>
    <row r="7" spans="1:3" x14ac:dyDescent="0.2">
      <c r="A7" s="75" t="s">
        <v>498</v>
      </c>
      <c r="B7" s="75"/>
      <c r="C7" s="282">
        <f>SUM(C8:C13)</f>
        <v>1307170.27</v>
      </c>
    </row>
    <row r="8" spans="1:3" x14ac:dyDescent="0.2">
      <c r="A8" s="76" t="s">
        <v>499</v>
      </c>
      <c r="B8" s="77" t="s">
        <v>376</v>
      </c>
      <c r="C8" s="283">
        <v>889946.02</v>
      </c>
    </row>
    <row r="9" spans="1:3" x14ac:dyDescent="0.2">
      <c r="A9" s="78" t="s">
        <v>500</v>
      </c>
      <c r="B9" s="79" t="s">
        <v>501</v>
      </c>
      <c r="C9" s="283">
        <v>0</v>
      </c>
    </row>
    <row r="10" spans="1:3" x14ac:dyDescent="0.2">
      <c r="A10" s="78" t="s">
        <v>502</v>
      </c>
      <c r="B10" s="79" t="s">
        <v>367</v>
      </c>
      <c r="C10" s="283">
        <v>0</v>
      </c>
    </row>
    <row r="11" spans="1:3" x14ac:dyDescent="0.2">
      <c r="A11" s="78" t="s">
        <v>503</v>
      </c>
      <c r="B11" s="79" t="s">
        <v>366</v>
      </c>
      <c r="C11" s="283">
        <v>0</v>
      </c>
    </row>
    <row r="12" spans="1:3" x14ac:dyDescent="0.2">
      <c r="A12" s="78" t="s">
        <v>504</v>
      </c>
      <c r="B12" s="79" t="s">
        <v>360</v>
      </c>
      <c r="C12" s="283">
        <v>417224.25</v>
      </c>
    </row>
    <row r="13" spans="1:3" x14ac:dyDescent="0.2">
      <c r="A13" s="80" t="s">
        <v>505</v>
      </c>
      <c r="B13" s="81" t="s">
        <v>506</v>
      </c>
      <c r="C13" s="283">
        <v>0</v>
      </c>
    </row>
    <row r="14" spans="1:3" x14ac:dyDescent="0.2">
      <c r="B14" s="82"/>
      <c r="C14" s="284"/>
    </row>
    <row r="15" spans="1:3" x14ac:dyDescent="0.2">
      <c r="A15" s="75" t="s">
        <v>507</v>
      </c>
      <c r="B15" s="74"/>
      <c r="C15" s="282">
        <f>SUM(C16:C18)</f>
        <v>0</v>
      </c>
    </row>
    <row r="16" spans="1:3" x14ac:dyDescent="0.2">
      <c r="A16" s="83">
        <v>3.1</v>
      </c>
      <c r="B16" s="79" t="s">
        <v>508</v>
      </c>
      <c r="C16" s="283">
        <v>0</v>
      </c>
    </row>
    <row r="17" spans="1:3" x14ac:dyDescent="0.2">
      <c r="A17" s="84">
        <v>3.2</v>
      </c>
      <c r="B17" s="79" t="s">
        <v>509</v>
      </c>
      <c r="C17" s="283">
        <v>0</v>
      </c>
    </row>
    <row r="18" spans="1:3" x14ac:dyDescent="0.2">
      <c r="A18" s="84">
        <v>3.3</v>
      </c>
      <c r="B18" s="81" t="s">
        <v>510</v>
      </c>
      <c r="C18" s="285">
        <v>0</v>
      </c>
    </row>
    <row r="19" spans="1:3" x14ac:dyDescent="0.2">
      <c r="B19" s="85"/>
      <c r="C19" s="286"/>
    </row>
    <row r="20" spans="1:3" x14ac:dyDescent="0.2">
      <c r="A20" s="86" t="s">
        <v>511</v>
      </c>
      <c r="B20" s="86"/>
      <c r="C20" s="280">
        <f>C5+C7-C15</f>
        <v>41887009.18</v>
      </c>
    </row>
    <row r="22" spans="1:3" ht="23.25" customHeight="1" x14ac:dyDescent="0.2">
      <c r="B22" s="402" t="s">
        <v>237</v>
      </c>
      <c r="C22" s="402"/>
    </row>
  </sheetData>
  <mergeCells count="5">
    <mergeCell ref="A1:C1"/>
    <mergeCell ref="A2:C2"/>
    <mergeCell ref="A3:C3"/>
    <mergeCell ref="A4:C4"/>
    <mergeCell ref="B22:C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29"/>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129" customWidth="1"/>
    <col min="2" max="2" width="48.140625" style="129" customWidth="1"/>
    <col min="3" max="3" width="22.85546875" style="129" customWidth="1"/>
    <col min="4" max="5" width="16.7109375" style="129" customWidth="1"/>
    <col min="6" max="16384" width="9.140625" style="129"/>
  </cols>
  <sheetData>
    <row r="1" spans="1:5" ht="18.95" customHeight="1" x14ac:dyDescent="0.2">
      <c r="A1" s="381" t="s">
        <v>1240</v>
      </c>
      <c r="B1" s="381"/>
      <c r="C1" s="381"/>
      <c r="D1" s="56" t="s">
        <v>95</v>
      </c>
      <c r="E1" s="57">
        <v>2022</v>
      </c>
    </row>
    <row r="2" spans="1:5" ht="18.95" customHeight="1" x14ac:dyDescent="0.2">
      <c r="A2" s="381" t="s">
        <v>436</v>
      </c>
      <c r="B2" s="381"/>
      <c r="C2" s="381"/>
      <c r="D2" s="56" t="s">
        <v>97</v>
      </c>
      <c r="E2" s="57" t="s">
        <v>599</v>
      </c>
    </row>
    <row r="3" spans="1:5" ht="18.95" customHeight="1" x14ac:dyDescent="0.2">
      <c r="A3" s="381" t="s">
        <v>1239</v>
      </c>
      <c r="B3" s="381"/>
      <c r="C3" s="381"/>
      <c r="D3" s="56" t="s">
        <v>98</v>
      </c>
      <c r="E3" s="57">
        <v>4</v>
      </c>
    </row>
    <row r="4" spans="1:5" x14ac:dyDescent="0.2">
      <c r="A4" s="58" t="s">
        <v>99</v>
      </c>
      <c r="B4" s="59"/>
      <c r="C4" s="59"/>
      <c r="D4" s="59"/>
      <c r="E4" s="59"/>
    </row>
    <row r="6" spans="1:5" x14ac:dyDescent="0.2">
      <c r="A6" s="59" t="s">
        <v>437</v>
      </c>
      <c r="B6" s="59"/>
      <c r="C6" s="59"/>
      <c r="D6" s="59"/>
      <c r="E6" s="59"/>
    </row>
    <row r="7" spans="1:5" x14ac:dyDescent="0.2">
      <c r="A7" s="60" t="s">
        <v>101</v>
      </c>
      <c r="B7" s="60" t="s">
        <v>102</v>
      </c>
      <c r="C7" s="60" t="s">
        <v>103</v>
      </c>
      <c r="D7" s="60" t="s">
        <v>104</v>
      </c>
      <c r="E7" s="60" t="s">
        <v>215</v>
      </c>
    </row>
    <row r="8" spans="1:5" x14ac:dyDescent="0.2">
      <c r="A8" s="61">
        <v>3110</v>
      </c>
      <c r="B8" s="129" t="s">
        <v>291</v>
      </c>
      <c r="C8" s="268">
        <v>79700086</v>
      </c>
    </row>
    <row r="9" spans="1:5" x14ac:dyDescent="0.2">
      <c r="A9" s="61">
        <v>3120</v>
      </c>
      <c r="B9" s="129" t="s">
        <v>438</v>
      </c>
      <c r="C9" s="268">
        <v>0</v>
      </c>
    </row>
    <row r="10" spans="1:5" x14ac:dyDescent="0.2">
      <c r="A10" s="61">
        <v>3130</v>
      </c>
      <c r="B10" s="129" t="s">
        <v>439</v>
      </c>
      <c r="C10" s="268">
        <v>0</v>
      </c>
    </row>
    <row r="12" spans="1:5" x14ac:dyDescent="0.2">
      <c r="A12" s="59" t="s">
        <v>440</v>
      </c>
      <c r="B12" s="59"/>
      <c r="C12" s="59"/>
      <c r="D12" s="59"/>
      <c r="E12" s="59"/>
    </row>
    <row r="13" spans="1:5" x14ac:dyDescent="0.2">
      <c r="A13" s="60" t="s">
        <v>101</v>
      </c>
      <c r="B13" s="60" t="s">
        <v>102</v>
      </c>
      <c r="C13" s="60" t="s">
        <v>103</v>
      </c>
      <c r="D13" s="60" t="s">
        <v>441</v>
      </c>
      <c r="E13" s="60"/>
    </row>
    <row r="14" spans="1:5" x14ac:dyDescent="0.2">
      <c r="A14" s="61">
        <v>3210</v>
      </c>
      <c r="B14" s="129" t="s">
        <v>442</v>
      </c>
      <c r="C14" s="268">
        <v>-828816.85</v>
      </c>
    </row>
    <row r="15" spans="1:5" x14ac:dyDescent="0.2">
      <c r="A15" s="61">
        <v>3220</v>
      </c>
      <c r="B15" s="129" t="s">
        <v>443</v>
      </c>
      <c r="C15" s="268">
        <v>-3801327.38</v>
      </c>
    </row>
    <row r="16" spans="1:5" x14ac:dyDescent="0.2">
      <c r="A16" s="61">
        <v>3230</v>
      </c>
      <c r="B16" s="129" t="s">
        <v>444</v>
      </c>
      <c r="C16" s="268">
        <v>0</v>
      </c>
    </row>
    <row r="17" spans="1:3" x14ac:dyDescent="0.2">
      <c r="A17" s="61">
        <v>3231</v>
      </c>
      <c r="B17" s="129" t="s">
        <v>445</v>
      </c>
      <c r="C17" s="268">
        <v>0</v>
      </c>
    </row>
    <row r="18" spans="1:3" x14ac:dyDescent="0.2">
      <c r="A18" s="61">
        <v>3232</v>
      </c>
      <c r="B18" s="129" t="s">
        <v>446</v>
      </c>
      <c r="C18" s="268">
        <v>0</v>
      </c>
    </row>
    <row r="19" spans="1:3" x14ac:dyDescent="0.2">
      <c r="A19" s="61">
        <v>3233</v>
      </c>
      <c r="B19" s="129" t="s">
        <v>447</v>
      </c>
      <c r="C19" s="268">
        <v>0</v>
      </c>
    </row>
    <row r="20" spans="1:3" x14ac:dyDescent="0.2">
      <c r="A20" s="61">
        <v>3239</v>
      </c>
      <c r="B20" s="129" t="s">
        <v>448</v>
      </c>
      <c r="C20" s="268">
        <v>0</v>
      </c>
    </row>
    <row r="21" spans="1:3" x14ac:dyDescent="0.2">
      <c r="A21" s="61">
        <v>3240</v>
      </c>
      <c r="B21" s="129" t="s">
        <v>449</v>
      </c>
      <c r="C21" s="268">
        <v>0</v>
      </c>
    </row>
    <row r="22" spans="1:3" x14ac:dyDescent="0.2">
      <c r="A22" s="61">
        <v>3241</v>
      </c>
      <c r="B22" s="129" t="s">
        <v>450</v>
      </c>
      <c r="C22" s="268">
        <v>0</v>
      </c>
    </row>
    <row r="23" spans="1:3" x14ac:dyDescent="0.2">
      <c r="A23" s="61">
        <v>3242</v>
      </c>
      <c r="B23" s="129" t="s">
        <v>451</v>
      </c>
      <c r="C23" s="268">
        <v>0</v>
      </c>
    </row>
    <row r="24" spans="1:3" x14ac:dyDescent="0.2">
      <c r="A24" s="61">
        <v>3243</v>
      </c>
      <c r="B24" s="129" t="s">
        <v>452</v>
      </c>
      <c r="C24" s="268">
        <v>0</v>
      </c>
    </row>
    <row r="25" spans="1:3" x14ac:dyDescent="0.2">
      <c r="A25" s="61">
        <v>3250</v>
      </c>
      <c r="B25" s="129" t="s">
        <v>453</v>
      </c>
      <c r="C25" s="268">
        <v>0</v>
      </c>
    </row>
    <row r="26" spans="1:3" x14ac:dyDescent="0.2">
      <c r="A26" s="61">
        <v>3251</v>
      </c>
      <c r="B26" s="129" t="s">
        <v>454</v>
      </c>
      <c r="C26" s="268">
        <v>0</v>
      </c>
    </row>
    <row r="27" spans="1:3" x14ac:dyDescent="0.2">
      <c r="A27" s="61">
        <v>3252</v>
      </c>
      <c r="B27" s="129" t="s">
        <v>455</v>
      </c>
      <c r="C27" s="268">
        <v>0</v>
      </c>
    </row>
    <row r="29" spans="1:3" x14ac:dyDescent="0.2">
      <c r="B29" s="40" t="s">
        <v>237</v>
      </c>
    </row>
  </sheetData>
  <sheetProtection formatCells="0" formatColumns="0" formatRows="0" insertColumns="0" insertRows="0" insertHyperlinks="0" deleteColumns="0" deleteRows="0" sort="0" autoFilter="0" pivotTables="0"/>
  <mergeCells count="3">
    <mergeCell ref="A1:C1"/>
    <mergeCell ref="A2:C2"/>
    <mergeCell ref="A3:C3"/>
  </mergeCells>
  <pageMargins left="0.70866141732283472" right="0.70866141732283472" top="0.74803149606299213" bottom="0.74803149606299213" header="0.31496062992125984" footer="0.31496062992125984"/>
  <pageSetup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C41"/>
  <sheetViews>
    <sheetView showGridLines="0" view="pageBreakPreview" zoomScaleNormal="100" zoomScaleSheetLayoutView="100" workbookViewId="0">
      <selection sqref="A1:C1"/>
    </sheetView>
  </sheetViews>
  <sheetFormatPr baseColWidth="10" defaultRowHeight="11.25" x14ac:dyDescent="0.2"/>
  <cols>
    <col min="1" max="1" width="3.7109375" style="73" customWidth="1"/>
    <col min="2" max="2" width="62.140625" style="73" customWidth="1"/>
    <col min="3" max="3" width="17.7109375" style="73" customWidth="1"/>
    <col min="4" max="16384" width="11.42578125" style="73"/>
  </cols>
  <sheetData>
    <row r="1" spans="1:3" s="132" customFormat="1" ht="18.95" customHeight="1" x14ac:dyDescent="0.25">
      <c r="A1" s="391" t="s">
        <v>70</v>
      </c>
      <c r="B1" s="392"/>
      <c r="C1" s="393"/>
    </row>
    <row r="2" spans="1:3" s="132" customFormat="1" ht="18.95" customHeight="1" x14ac:dyDescent="0.25">
      <c r="A2" s="394" t="s">
        <v>549</v>
      </c>
      <c r="B2" s="401"/>
      <c r="C2" s="396"/>
    </row>
    <row r="3" spans="1:3" s="132" customFormat="1" ht="18.95" customHeight="1" x14ac:dyDescent="0.25">
      <c r="A3" s="394" t="s">
        <v>625</v>
      </c>
      <c r="B3" s="401"/>
      <c r="C3" s="396"/>
    </row>
    <row r="4" spans="1:3" x14ac:dyDescent="0.2">
      <c r="A4" s="388" t="s">
        <v>496</v>
      </c>
      <c r="B4" s="389"/>
      <c r="C4" s="390"/>
    </row>
    <row r="5" spans="1:3" x14ac:dyDescent="0.2">
      <c r="A5" s="101" t="s">
        <v>548</v>
      </c>
      <c r="B5" s="71"/>
      <c r="C5" s="291">
        <v>46315617.710000001</v>
      </c>
    </row>
    <row r="6" spans="1:3" x14ac:dyDescent="0.2">
      <c r="A6" s="90"/>
      <c r="B6" s="74"/>
      <c r="C6" s="281"/>
    </row>
    <row r="7" spans="1:3" x14ac:dyDescent="0.2">
      <c r="A7" s="75" t="s">
        <v>547</v>
      </c>
      <c r="B7" s="100"/>
      <c r="C7" s="282">
        <f>SUM(C8:C28)</f>
        <v>0</v>
      </c>
    </row>
    <row r="8" spans="1:3" x14ac:dyDescent="0.2">
      <c r="A8" s="99">
        <v>2.1</v>
      </c>
      <c r="B8" s="91" t="s">
        <v>345</v>
      </c>
      <c r="C8" s="292">
        <v>0</v>
      </c>
    </row>
    <row r="9" spans="1:3" x14ac:dyDescent="0.2">
      <c r="A9" s="99">
        <v>2.2000000000000002</v>
      </c>
      <c r="B9" s="91" t="s">
        <v>348</v>
      </c>
      <c r="C9" s="292">
        <v>0</v>
      </c>
    </row>
    <row r="10" spans="1:3" x14ac:dyDescent="0.2">
      <c r="A10" s="92">
        <v>2.2999999999999998</v>
      </c>
      <c r="B10" s="93" t="s">
        <v>163</v>
      </c>
      <c r="C10" s="292">
        <v>0</v>
      </c>
    </row>
    <row r="11" spans="1:3" x14ac:dyDescent="0.2">
      <c r="A11" s="92">
        <v>2.4</v>
      </c>
      <c r="B11" s="93" t="s">
        <v>164</v>
      </c>
      <c r="C11" s="292">
        <v>0</v>
      </c>
    </row>
    <row r="12" spans="1:3" x14ac:dyDescent="0.2">
      <c r="A12" s="92">
        <v>2.5</v>
      </c>
      <c r="B12" s="93" t="s">
        <v>165</v>
      </c>
      <c r="C12" s="292">
        <v>0</v>
      </c>
    </row>
    <row r="13" spans="1:3" x14ac:dyDescent="0.2">
      <c r="A13" s="92">
        <v>2.6</v>
      </c>
      <c r="B13" s="93" t="s">
        <v>166</v>
      </c>
      <c r="C13" s="292">
        <v>0</v>
      </c>
    </row>
    <row r="14" spans="1:3" x14ac:dyDescent="0.2">
      <c r="A14" s="92">
        <v>2.7</v>
      </c>
      <c r="B14" s="93" t="s">
        <v>167</v>
      </c>
      <c r="C14" s="292">
        <v>0</v>
      </c>
    </row>
    <row r="15" spans="1:3" x14ac:dyDescent="0.2">
      <c r="A15" s="92">
        <v>2.8</v>
      </c>
      <c r="B15" s="93" t="s">
        <v>168</v>
      </c>
      <c r="C15" s="292">
        <v>0</v>
      </c>
    </row>
    <row r="16" spans="1:3" x14ac:dyDescent="0.2">
      <c r="A16" s="92">
        <v>2.9</v>
      </c>
      <c r="B16" s="93" t="s">
        <v>170</v>
      </c>
      <c r="C16" s="292">
        <v>0</v>
      </c>
    </row>
    <row r="17" spans="1:3" x14ac:dyDescent="0.2">
      <c r="A17" s="92" t="s">
        <v>546</v>
      </c>
      <c r="B17" s="93" t="s">
        <v>545</v>
      </c>
      <c r="C17" s="292">
        <v>0</v>
      </c>
    </row>
    <row r="18" spans="1:3" x14ac:dyDescent="0.2">
      <c r="A18" s="92" t="s">
        <v>544</v>
      </c>
      <c r="B18" s="93" t="s">
        <v>174</v>
      </c>
      <c r="C18" s="292">
        <v>0</v>
      </c>
    </row>
    <row r="19" spans="1:3" x14ac:dyDescent="0.2">
      <c r="A19" s="92" t="s">
        <v>543</v>
      </c>
      <c r="B19" s="93" t="s">
        <v>542</v>
      </c>
      <c r="C19" s="292">
        <v>0</v>
      </c>
    </row>
    <row r="20" spans="1:3" x14ac:dyDescent="0.2">
      <c r="A20" s="92" t="s">
        <v>541</v>
      </c>
      <c r="B20" s="93" t="s">
        <v>540</v>
      </c>
      <c r="C20" s="292">
        <v>0</v>
      </c>
    </row>
    <row r="21" spans="1:3" x14ac:dyDescent="0.2">
      <c r="A21" s="92" t="s">
        <v>539</v>
      </c>
      <c r="B21" s="93" t="s">
        <v>538</v>
      </c>
      <c r="C21" s="292">
        <v>0</v>
      </c>
    </row>
    <row r="22" spans="1:3" x14ac:dyDescent="0.2">
      <c r="A22" s="92" t="s">
        <v>537</v>
      </c>
      <c r="B22" s="93" t="s">
        <v>536</v>
      </c>
      <c r="C22" s="292">
        <v>0</v>
      </c>
    </row>
    <row r="23" spans="1:3" x14ac:dyDescent="0.2">
      <c r="A23" s="92" t="s">
        <v>535</v>
      </c>
      <c r="B23" s="93" t="s">
        <v>534</v>
      </c>
      <c r="C23" s="292">
        <v>0</v>
      </c>
    </row>
    <row r="24" spans="1:3" x14ac:dyDescent="0.2">
      <c r="A24" s="92" t="s">
        <v>533</v>
      </c>
      <c r="B24" s="93" t="s">
        <v>532</v>
      </c>
      <c r="C24" s="292">
        <v>0</v>
      </c>
    </row>
    <row r="25" spans="1:3" x14ac:dyDescent="0.2">
      <c r="A25" s="92" t="s">
        <v>531</v>
      </c>
      <c r="B25" s="93" t="s">
        <v>530</v>
      </c>
      <c r="C25" s="292">
        <v>0</v>
      </c>
    </row>
    <row r="26" spans="1:3" x14ac:dyDescent="0.2">
      <c r="A26" s="92" t="s">
        <v>529</v>
      </c>
      <c r="B26" s="93" t="s">
        <v>528</v>
      </c>
      <c r="C26" s="292">
        <v>0</v>
      </c>
    </row>
    <row r="27" spans="1:3" x14ac:dyDescent="0.2">
      <c r="A27" s="92" t="s">
        <v>527</v>
      </c>
      <c r="B27" s="93" t="s">
        <v>526</v>
      </c>
      <c r="C27" s="292">
        <v>0</v>
      </c>
    </row>
    <row r="28" spans="1:3" x14ac:dyDescent="0.2">
      <c r="A28" s="92" t="s">
        <v>525</v>
      </c>
      <c r="B28" s="91" t="s">
        <v>524</v>
      </c>
      <c r="C28" s="292">
        <v>0</v>
      </c>
    </row>
    <row r="29" spans="1:3" x14ac:dyDescent="0.2">
      <c r="A29" s="98"/>
      <c r="B29" s="97"/>
      <c r="C29" s="293"/>
    </row>
    <row r="30" spans="1:3" x14ac:dyDescent="0.2">
      <c r="A30" s="95" t="s">
        <v>523</v>
      </c>
      <c r="B30" s="94"/>
      <c r="C30" s="294">
        <f>SUM(C31:C37)</f>
        <v>21082066.960000001</v>
      </c>
    </row>
    <row r="31" spans="1:3" x14ac:dyDescent="0.2">
      <c r="A31" s="92" t="s">
        <v>522</v>
      </c>
      <c r="B31" s="93" t="s">
        <v>270</v>
      </c>
      <c r="C31" s="292">
        <v>21082066.960000001</v>
      </c>
    </row>
    <row r="32" spans="1:3" x14ac:dyDescent="0.2">
      <c r="A32" s="92" t="s">
        <v>521</v>
      </c>
      <c r="B32" s="93" t="s">
        <v>261</v>
      </c>
      <c r="C32" s="292">
        <v>0</v>
      </c>
    </row>
    <row r="33" spans="1:3" x14ac:dyDescent="0.2">
      <c r="A33" s="92" t="s">
        <v>520</v>
      </c>
      <c r="B33" s="93" t="s">
        <v>258</v>
      </c>
      <c r="C33" s="292">
        <v>0</v>
      </c>
    </row>
    <row r="34" spans="1:3" x14ac:dyDescent="0.2">
      <c r="A34" s="92" t="s">
        <v>519</v>
      </c>
      <c r="B34" s="93" t="s">
        <v>518</v>
      </c>
      <c r="C34" s="292">
        <v>0</v>
      </c>
    </row>
    <row r="35" spans="1:3" x14ac:dyDescent="0.2">
      <c r="A35" s="92" t="s">
        <v>517</v>
      </c>
      <c r="B35" s="93" t="s">
        <v>516</v>
      </c>
      <c r="C35" s="292">
        <v>0</v>
      </c>
    </row>
    <row r="36" spans="1:3" x14ac:dyDescent="0.2">
      <c r="A36" s="92" t="s">
        <v>515</v>
      </c>
      <c r="B36" s="93" t="s">
        <v>250</v>
      </c>
      <c r="C36" s="292">
        <v>0</v>
      </c>
    </row>
    <row r="37" spans="1:3" x14ac:dyDescent="0.2">
      <c r="A37" s="92" t="s">
        <v>514</v>
      </c>
      <c r="B37" s="91" t="s">
        <v>513</v>
      </c>
      <c r="C37" s="295">
        <v>0</v>
      </c>
    </row>
    <row r="38" spans="1:3" x14ac:dyDescent="0.2">
      <c r="A38" s="90"/>
      <c r="B38" s="89"/>
      <c r="C38" s="296"/>
    </row>
    <row r="39" spans="1:3" x14ac:dyDescent="0.2">
      <c r="A39" s="87" t="s">
        <v>512</v>
      </c>
      <c r="B39" s="71"/>
      <c r="C39" s="280">
        <f>C5-C7+C30</f>
        <v>67397684.670000002</v>
      </c>
    </row>
    <row r="40" spans="1:3" x14ac:dyDescent="0.2">
      <c r="C40" s="304"/>
    </row>
    <row r="41" spans="1:3" ht="20.25" customHeight="1" x14ac:dyDescent="0.2">
      <c r="B41" s="402" t="s">
        <v>237</v>
      </c>
      <c r="C41" s="402"/>
    </row>
  </sheetData>
  <mergeCells count="5">
    <mergeCell ref="A1:C1"/>
    <mergeCell ref="A2:C2"/>
    <mergeCell ref="A3:C3"/>
    <mergeCell ref="A4:C4"/>
    <mergeCell ref="B41:C41"/>
  </mergeCell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pageSetUpPr fitToPage="1"/>
  </sheetPr>
  <dimension ref="A1:J49"/>
  <sheetViews>
    <sheetView showGridLines="0" view="pageBreakPreview" zoomScaleNormal="100" zoomScaleSheetLayoutView="100" workbookViewId="0">
      <selection sqref="A1:F1"/>
    </sheetView>
  </sheetViews>
  <sheetFormatPr baseColWidth="10" defaultColWidth="9.140625" defaultRowHeight="11.25" x14ac:dyDescent="0.2"/>
  <cols>
    <col min="1" max="1" width="12.7109375" style="129" customWidth="1"/>
    <col min="2" max="2" width="72.140625" style="129" customWidth="1"/>
    <col min="3" max="7" width="15.7109375" style="129" customWidth="1"/>
    <col min="8" max="8" width="11.7109375" style="129" customWidth="1"/>
    <col min="9" max="9" width="13.42578125" style="129" customWidth="1"/>
    <col min="10" max="10" width="13.140625" style="129" customWidth="1"/>
    <col min="11" max="16384" width="9.140625" style="129"/>
  </cols>
  <sheetData>
    <row r="1" spans="1:10" ht="18.95" customHeight="1" x14ac:dyDescent="0.2">
      <c r="A1" s="381" t="s">
        <v>70</v>
      </c>
      <c r="B1" s="400"/>
      <c r="C1" s="400"/>
      <c r="D1" s="400"/>
      <c r="E1" s="400"/>
      <c r="F1" s="400"/>
      <c r="G1" s="56" t="s">
        <v>95</v>
      </c>
      <c r="H1" s="57">
        <v>2022</v>
      </c>
    </row>
    <row r="2" spans="1:10" ht="18.95" customHeight="1" x14ac:dyDescent="0.2">
      <c r="A2" s="381" t="s">
        <v>598</v>
      </c>
      <c r="B2" s="400"/>
      <c r="C2" s="400"/>
      <c r="D2" s="400"/>
      <c r="E2" s="400"/>
      <c r="F2" s="400"/>
      <c r="G2" s="56" t="s">
        <v>97</v>
      </c>
      <c r="H2" s="57" t="s">
        <v>599</v>
      </c>
    </row>
    <row r="3" spans="1:10" ht="18.95" customHeight="1" x14ac:dyDescent="0.2">
      <c r="A3" s="381" t="s">
        <v>625</v>
      </c>
      <c r="B3" s="400"/>
      <c r="C3" s="400"/>
      <c r="D3" s="400"/>
      <c r="E3" s="400"/>
      <c r="F3" s="400"/>
      <c r="G3" s="56" t="s">
        <v>98</v>
      </c>
      <c r="H3" s="57">
        <v>4</v>
      </c>
    </row>
    <row r="4" spans="1:10" x14ac:dyDescent="0.2">
      <c r="A4" s="58" t="s">
        <v>99</v>
      </c>
      <c r="B4" s="59"/>
      <c r="C4" s="59"/>
      <c r="D4" s="59"/>
      <c r="E4" s="59"/>
      <c r="F4" s="59"/>
      <c r="G4" s="59"/>
      <c r="H4" s="59"/>
    </row>
    <row r="7" spans="1:10" ht="24.95" customHeight="1" x14ac:dyDescent="0.2">
      <c r="A7" s="104" t="s">
        <v>101</v>
      </c>
      <c r="B7" s="104" t="s">
        <v>597</v>
      </c>
      <c r="C7" s="103" t="s">
        <v>596</v>
      </c>
      <c r="D7" s="103" t="s">
        <v>595</v>
      </c>
      <c r="E7" s="103" t="s">
        <v>594</v>
      </c>
      <c r="F7" s="103" t="s">
        <v>593</v>
      </c>
      <c r="G7" s="103" t="s">
        <v>588</v>
      </c>
      <c r="H7" s="103" t="s">
        <v>592</v>
      </c>
      <c r="I7" s="103" t="s">
        <v>591</v>
      </c>
      <c r="J7" s="103" t="s">
        <v>590</v>
      </c>
    </row>
    <row r="8" spans="1:10" s="66" customFormat="1" x14ac:dyDescent="0.2">
      <c r="A8" s="64">
        <v>7000</v>
      </c>
      <c r="B8" s="66" t="s">
        <v>589</v>
      </c>
    </row>
    <row r="9" spans="1:10" x14ac:dyDescent="0.2">
      <c r="A9" s="129">
        <v>7110</v>
      </c>
      <c r="B9" s="129" t="s">
        <v>588</v>
      </c>
      <c r="C9" s="268">
        <v>0</v>
      </c>
      <c r="D9" s="268">
        <v>0</v>
      </c>
      <c r="E9" s="268">
        <v>0</v>
      </c>
      <c r="F9" s="268">
        <v>0</v>
      </c>
    </row>
    <row r="10" spans="1:10" x14ac:dyDescent="0.2">
      <c r="A10" s="129">
        <v>7120</v>
      </c>
      <c r="B10" s="129" t="s">
        <v>587</v>
      </c>
      <c r="C10" s="268">
        <v>0</v>
      </c>
      <c r="D10" s="268">
        <v>0</v>
      </c>
      <c r="E10" s="268">
        <v>0</v>
      </c>
      <c r="F10" s="268">
        <v>0</v>
      </c>
    </row>
    <row r="11" spans="1:10" x14ac:dyDescent="0.2">
      <c r="A11" s="129">
        <v>7130</v>
      </c>
      <c r="B11" s="129" t="s">
        <v>586</v>
      </c>
      <c r="C11" s="268">
        <v>0</v>
      </c>
      <c r="D11" s="268">
        <v>0</v>
      </c>
      <c r="E11" s="268">
        <v>0</v>
      </c>
      <c r="F11" s="268">
        <v>0</v>
      </c>
    </row>
    <row r="12" spans="1:10" x14ac:dyDescent="0.2">
      <c r="A12" s="129">
        <v>7140</v>
      </c>
      <c r="B12" s="129" t="s">
        <v>585</v>
      </c>
      <c r="C12" s="268">
        <v>0</v>
      </c>
      <c r="D12" s="268">
        <v>0</v>
      </c>
      <c r="E12" s="268">
        <v>0</v>
      </c>
      <c r="F12" s="268">
        <v>0</v>
      </c>
    </row>
    <row r="13" spans="1:10" x14ac:dyDescent="0.2">
      <c r="A13" s="129">
        <v>7150</v>
      </c>
      <c r="B13" s="129" t="s">
        <v>584</v>
      </c>
      <c r="C13" s="268">
        <v>0</v>
      </c>
      <c r="D13" s="268">
        <v>0</v>
      </c>
      <c r="E13" s="268">
        <v>0</v>
      </c>
      <c r="F13" s="268">
        <v>0</v>
      </c>
    </row>
    <row r="14" spans="1:10" x14ac:dyDescent="0.2">
      <c r="A14" s="129">
        <v>7160</v>
      </c>
      <c r="B14" s="129" t="s">
        <v>583</v>
      </c>
      <c r="C14" s="268">
        <v>0</v>
      </c>
      <c r="D14" s="268">
        <v>0</v>
      </c>
      <c r="E14" s="268">
        <v>0</v>
      </c>
      <c r="F14" s="268">
        <v>0</v>
      </c>
    </row>
    <row r="15" spans="1:10" x14ac:dyDescent="0.2">
      <c r="A15" s="129">
        <v>7210</v>
      </c>
      <c r="B15" s="129" t="s">
        <v>582</v>
      </c>
      <c r="C15" s="268">
        <v>0</v>
      </c>
      <c r="D15" s="268">
        <v>0</v>
      </c>
      <c r="E15" s="268">
        <v>0</v>
      </c>
      <c r="F15" s="268">
        <v>0</v>
      </c>
    </row>
    <row r="16" spans="1:10" x14ac:dyDescent="0.2">
      <c r="A16" s="129">
        <v>7220</v>
      </c>
      <c r="B16" s="129" t="s">
        <v>581</v>
      </c>
      <c r="C16" s="268">
        <v>0</v>
      </c>
      <c r="D16" s="268">
        <v>0</v>
      </c>
      <c r="E16" s="268">
        <v>0</v>
      </c>
      <c r="F16" s="268">
        <v>0</v>
      </c>
    </row>
    <row r="17" spans="1:6" x14ac:dyDescent="0.2">
      <c r="A17" s="129">
        <v>7230</v>
      </c>
      <c r="B17" s="129" t="s">
        <v>580</v>
      </c>
      <c r="C17" s="268">
        <v>0</v>
      </c>
      <c r="D17" s="268">
        <v>0</v>
      </c>
      <c r="E17" s="268">
        <v>0</v>
      </c>
      <c r="F17" s="268">
        <v>0</v>
      </c>
    </row>
    <row r="18" spans="1:6" x14ac:dyDescent="0.2">
      <c r="A18" s="129">
        <v>7240</v>
      </c>
      <c r="B18" s="129" t="s">
        <v>579</v>
      </c>
      <c r="C18" s="268">
        <v>0</v>
      </c>
      <c r="D18" s="268">
        <v>0</v>
      </c>
      <c r="E18" s="268">
        <v>0</v>
      </c>
      <c r="F18" s="268">
        <v>0</v>
      </c>
    </row>
    <row r="19" spans="1:6" x14ac:dyDescent="0.2">
      <c r="A19" s="129">
        <v>7250</v>
      </c>
      <c r="B19" s="129" t="s">
        <v>578</v>
      </c>
      <c r="C19" s="268">
        <v>0</v>
      </c>
      <c r="D19" s="268">
        <v>0</v>
      </c>
      <c r="E19" s="268">
        <v>0</v>
      </c>
      <c r="F19" s="268">
        <v>0</v>
      </c>
    </row>
    <row r="20" spans="1:6" x14ac:dyDescent="0.2">
      <c r="A20" s="129">
        <v>7260</v>
      </c>
      <c r="B20" s="129" t="s">
        <v>577</v>
      </c>
      <c r="C20" s="268">
        <v>0</v>
      </c>
      <c r="D20" s="268">
        <v>0</v>
      </c>
      <c r="E20" s="268">
        <v>0</v>
      </c>
      <c r="F20" s="268">
        <v>0</v>
      </c>
    </row>
    <row r="21" spans="1:6" x14ac:dyDescent="0.2">
      <c r="A21" s="129">
        <v>7310</v>
      </c>
      <c r="B21" s="129" t="s">
        <v>576</v>
      </c>
      <c r="C21" s="268">
        <v>0</v>
      </c>
      <c r="D21" s="268">
        <v>0</v>
      </c>
      <c r="E21" s="268">
        <v>0</v>
      </c>
      <c r="F21" s="268">
        <v>0</v>
      </c>
    </row>
    <row r="22" spans="1:6" x14ac:dyDescent="0.2">
      <c r="A22" s="129">
        <v>7320</v>
      </c>
      <c r="B22" s="129" t="s">
        <v>575</v>
      </c>
      <c r="C22" s="268">
        <v>0</v>
      </c>
      <c r="D22" s="268">
        <v>0</v>
      </c>
      <c r="E22" s="268">
        <v>0</v>
      </c>
      <c r="F22" s="268">
        <v>0</v>
      </c>
    </row>
    <row r="23" spans="1:6" x14ac:dyDescent="0.2">
      <c r="A23" s="129">
        <v>7330</v>
      </c>
      <c r="B23" s="129" t="s">
        <v>574</v>
      </c>
      <c r="C23" s="268">
        <v>0</v>
      </c>
      <c r="D23" s="268">
        <v>0</v>
      </c>
      <c r="E23" s="268">
        <v>0</v>
      </c>
      <c r="F23" s="268">
        <v>0</v>
      </c>
    </row>
    <row r="24" spans="1:6" x14ac:dyDescent="0.2">
      <c r="A24" s="129">
        <v>7340</v>
      </c>
      <c r="B24" s="129" t="s">
        <v>573</v>
      </c>
      <c r="C24" s="268">
        <v>0</v>
      </c>
      <c r="D24" s="268">
        <v>0</v>
      </c>
      <c r="E24" s="268">
        <v>0</v>
      </c>
      <c r="F24" s="268">
        <v>0</v>
      </c>
    </row>
    <row r="25" spans="1:6" x14ac:dyDescent="0.2">
      <c r="A25" s="129">
        <v>7350</v>
      </c>
      <c r="B25" s="129" t="s">
        <v>572</v>
      </c>
      <c r="C25" s="268">
        <v>0</v>
      </c>
      <c r="D25" s="268">
        <v>0</v>
      </c>
      <c r="E25" s="268">
        <v>0</v>
      </c>
      <c r="F25" s="268">
        <v>0</v>
      </c>
    </row>
    <row r="26" spans="1:6" x14ac:dyDescent="0.2">
      <c r="A26" s="129">
        <v>7360</v>
      </c>
      <c r="B26" s="129" t="s">
        <v>571</v>
      </c>
      <c r="C26" s="268">
        <v>0</v>
      </c>
      <c r="D26" s="268">
        <v>0</v>
      </c>
      <c r="E26" s="268">
        <v>0</v>
      </c>
      <c r="F26" s="268">
        <v>0</v>
      </c>
    </row>
    <row r="27" spans="1:6" x14ac:dyDescent="0.2">
      <c r="A27" s="129">
        <v>7410</v>
      </c>
      <c r="B27" s="129" t="s">
        <v>570</v>
      </c>
      <c r="C27" s="268">
        <v>0</v>
      </c>
      <c r="D27" s="268">
        <v>0</v>
      </c>
      <c r="E27" s="268">
        <v>0</v>
      </c>
      <c r="F27" s="268">
        <v>0</v>
      </c>
    </row>
    <row r="28" spans="1:6" x14ac:dyDescent="0.2">
      <c r="A28" s="129">
        <v>7420</v>
      </c>
      <c r="B28" s="129" t="s">
        <v>569</v>
      </c>
      <c r="C28" s="268">
        <v>0</v>
      </c>
      <c r="D28" s="268">
        <v>0</v>
      </c>
      <c r="E28" s="268">
        <v>0</v>
      </c>
      <c r="F28" s="268">
        <v>0</v>
      </c>
    </row>
    <row r="29" spans="1:6" x14ac:dyDescent="0.2">
      <c r="A29" s="129">
        <v>7510</v>
      </c>
      <c r="B29" s="129" t="s">
        <v>568</v>
      </c>
      <c r="C29" s="268">
        <v>0</v>
      </c>
      <c r="D29" s="268">
        <v>0</v>
      </c>
      <c r="E29" s="268">
        <v>0</v>
      </c>
      <c r="F29" s="268">
        <v>0</v>
      </c>
    </row>
    <row r="30" spans="1:6" x14ac:dyDescent="0.2">
      <c r="A30" s="129">
        <v>7520</v>
      </c>
      <c r="B30" s="129" t="s">
        <v>567</v>
      </c>
      <c r="C30" s="268">
        <v>0</v>
      </c>
      <c r="D30" s="268">
        <v>0</v>
      </c>
      <c r="E30" s="268">
        <v>0</v>
      </c>
      <c r="F30" s="268">
        <v>0</v>
      </c>
    </row>
    <row r="31" spans="1:6" x14ac:dyDescent="0.2">
      <c r="A31" s="129">
        <v>7610</v>
      </c>
      <c r="B31" s="129" t="s">
        <v>566</v>
      </c>
      <c r="C31" s="268">
        <v>0</v>
      </c>
      <c r="D31" s="268">
        <v>0</v>
      </c>
      <c r="E31" s="268">
        <v>0</v>
      </c>
      <c r="F31" s="268">
        <v>0</v>
      </c>
    </row>
    <row r="32" spans="1:6" x14ac:dyDescent="0.2">
      <c r="A32" s="129">
        <v>7620</v>
      </c>
      <c r="B32" s="129" t="s">
        <v>565</v>
      </c>
      <c r="C32" s="268">
        <v>0</v>
      </c>
      <c r="D32" s="268">
        <v>0</v>
      </c>
      <c r="E32" s="268">
        <v>0</v>
      </c>
      <c r="F32" s="268">
        <v>0</v>
      </c>
    </row>
    <row r="33" spans="1:6" x14ac:dyDescent="0.2">
      <c r="A33" s="129">
        <v>7630</v>
      </c>
      <c r="B33" s="129" t="s">
        <v>564</v>
      </c>
      <c r="C33" s="268">
        <v>0</v>
      </c>
      <c r="D33" s="268">
        <v>0</v>
      </c>
      <c r="E33" s="268">
        <v>0</v>
      </c>
      <c r="F33" s="268">
        <v>0</v>
      </c>
    </row>
    <row r="34" spans="1:6" x14ac:dyDescent="0.2">
      <c r="A34" s="129">
        <v>7640</v>
      </c>
      <c r="B34" s="129" t="s">
        <v>563</v>
      </c>
      <c r="C34" s="268">
        <v>0</v>
      </c>
      <c r="D34" s="268">
        <v>0</v>
      </c>
      <c r="E34" s="268">
        <v>0</v>
      </c>
      <c r="F34" s="268">
        <v>0</v>
      </c>
    </row>
    <row r="35" spans="1:6" s="66" customFormat="1" x14ac:dyDescent="0.2">
      <c r="A35" s="64">
        <v>8000</v>
      </c>
      <c r="B35" s="66" t="s">
        <v>562</v>
      </c>
      <c r="C35" s="272"/>
      <c r="D35" s="272"/>
      <c r="E35" s="272"/>
      <c r="F35" s="272"/>
    </row>
    <row r="36" spans="1:6" x14ac:dyDescent="0.2">
      <c r="A36" s="129">
        <v>8110</v>
      </c>
      <c r="B36" s="129" t="s">
        <v>561</v>
      </c>
      <c r="C36" s="268">
        <v>0</v>
      </c>
      <c r="D36" s="268">
        <v>0</v>
      </c>
      <c r="E36" s="268">
        <v>0</v>
      </c>
      <c r="F36" s="268">
        <v>0</v>
      </c>
    </row>
    <row r="37" spans="1:6" x14ac:dyDescent="0.2">
      <c r="A37" s="129">
        <v>8120</v>
      </c>
      <c r="B37" s="129" t="s">
        <v>560</v>
      </c>
      <c r="C37" s="268">
        <v>0</v>
      </c>
      <c r="D37" s="268">
        <v>0</v>
      </c>
      <c r="E37" s="268">
        <v>0</v>
      </c>
      <c r="F37" s="268">
        <v>0</v>
      </c>
    </row>
    <row r="38" spans="1:6" x14ac:dyDescent="0.2">
      <c r="A38" s="129">
        <v>8130</v>
      </c>
      <c r="B38" s="129" t="s">
        <v>559</v>
      </c>
      <c r="C38" s="268">
        <v>0</v>
      </c>
      <c r="D38" s="268">
        <v>0</v>
      </c>
      <c r="E38" s="268">
        <v>0</v>
      </c>
      <c r="F38" s="268">
        <v>0</v>
      </c>
    </row>
    <row r="39" spans="1:6" x14ac:dyDescent="0.2">
      <c r="A39" s="129">
        <v>8140</v>
      </c>
      <c r="B39" s="129" t="s">
        <v>558</v>
      </c>
      <c r="C39" s="268">
        <v>0</v>
      </c>
      <c r="D39" s="268">
        <v>0</v>
      </c>
      <c r="E39" s="268">
        <v>0</v>
      </c>
      <c r="F39" s="268">
        <v>0</v>
      </c>
    </row>
    <row r="40" spans="1:6" x14ac:dyDescent="0.2">
      <c r="A40" s="129">
        <v>8150</v>
      </c>
      <c r="B40" s="129" t="s">
        <v>557</v>
      </c>
      <c r="C40" s="268">
        <v>0</v>
      </c>
      <c r="D40" s="268">
        <v>0</v>
      </c>
      <c r="E40" s="268">
        <v>0</v>
      </c>
      <c r="F40" s="268">
        <v>0</v>
      </c>
    </row>
    <row r="41" spans="1:6" x14ac:dyDescent="0.2">
      <c r="A41" s="129">
        <v>8210</v>
      </c>
      <c r="B41" s="129" t="s">
        <v>556</v>
      </c>
      <c r="C41" s="268">
        <v>0</v>
      </c>
      <c r="D41" s="268">
        <v>0</v>
      </c>
      <c r="E41" s="268">
        <v>0</v>
      </c>
      <c r="F41" s="268">
        <v>0</v>
      </c>
    </row>
    <row r="42" spans="1:6" x14ac:dyDescent="0.2">
      <c r="A42" s="129">
        <v>8220</v>
      </c>
      <c r="B42" s="129" t="s">
        <v>555</v>
      </c>
      <c r="C42" s="268">
        <v>0</v>
      </c>
      <c r="D42" s="268">
        <v>0</v>
      </c>
      <c r="E42" s="268">
        <v>0</v>
      </c>
      <c r="F42" s="268">
        <v>0</v>
      </c>
    </row>
    <row r="43" spans="1:6" x14ac:dyDescent="0.2">
      <c r="A43" s="129">
        <v>8230</v>
      </c>
      <c r="B43" s="129" t="s">
        <v>554</v>
      </c>
      <c r="C43" s="268">
        <v>0</v>
      </c>
      <c r="D43" s="268">
        <v>0</v>
      </c>
      <c r="E43" s="268">
        <v>0</v>
      </c>
      <c r="F43" s="268">
        <v>0</v>
      </c>
    </row>
    <row r="44" spans="1:6" x14ac:dyDescent="0.2">
      <c r="A44" s="129">
        <v>8240</v>
      </c>
      <c r="B44" s="129" t="s">
        <v>553</v>
      </c>
      <c r="C44" s="268">
        <v>0</v>
      </c>
      <c r="D44" s="268">
        <v>0</v>
      </c>
      <c r="E44" s="268">
        <v>0</v>
      </c>
      <c r="F44" s="268">
        <v>0</v>
      </c>
    </row>
    <row r="45" spans="1:6" x14ac:dyDescent="0.2">
      <c r="A45" s="129">
        <v>8250</v>
      </c>
      <c r="B45" s="129" t="s">
        <v>552</v>
      </c>
      <c r="C45" s="268">
        <v>0</v>
      </c>
      <c r="D45" s="268">
        <v>0</v>
      </c>
      <c r="E45" s="268">
        <v>0</v>
      </c>
      <c r="F45" s="268">
        <v>0</v>
      </c>
    </row>
    <row r="46" spans="1:6" x14ac:dyDescent="0.2">
      <c r="A46" s="129">
        <v>8260</v>
      </c>
      <c r="B46" s="129" t="s">
        <v>551</v>
      </c>
      <c r="C46" s="268">
        <v>0</v>
      </c>
      <c r="D46" s="268">
        <v>0</v>
      </c>
      <c r="E46" s="268">
        <v>0</v>
      </c>
      <c r="F46" s="268">
        <v>0</v>
      </c>
    </row>
    <row r="47" spans="1:6" x14ac:dyDescent="0.2">
      <c r="A47" s="129">
        <v>8270</v>
      </c>
      <c r="B47" s="129" t="s">
        <v>550</v>
      </c>
      <c r="C47" s="268">
        <v>0</v>
      </c>
      <c r="D47" s="268">
        <v>0</v>
      </c>
      <c r="E47" s="268">
        <v>0</v>
      </c>
      <c r="F47" s="268">
        <v>0</v>
      </c>
    </row>
    <row r="48" spans="1:6" x14ac:dyDescent="0.2">
      <c r="A48" s="102"/>
    </row>
    <row r="49" spans="1:2" x14ac:dyDescent="0.2">
      <c r="A49" s="102"/>
      <c r="B49" s="40" t="s">
        <v>237</v>
      </c>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pageSetup paperSize="9" scale="65"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H392"/>
  <sheetViews>
    <sheetView showGridLines="0" view="pageBreakPreview" zoomScaleNormal="100" zoomScaleSheetLayoutView="100" workbookViewId="0">
      <selection sqref="A1:F1"/>
    </sheetView>
  </sheetViews>
  <sheetFormatPr baseColWidth="10" defaultColWidth="9.140625" defaultRowHeight="11.25" x14ac:dyDescent="0.2"/>
  <cols>
    <col min="1" max="1" width="20.85546875" style="40" customWidth="1"/>
    <col min="2" max="2" width="64.5703125" style="40" bestFit="1" customWidth="1"/>
    <col min="3" max="3" width="16.42578125" style="40" bestFit="1" customWidth="1"/>
    <col min="4" max="4" width="19.140625" style="40" customWidth="1"/>
    <col min="5" max="5" width="24.5703125" style="40" customWidth="1"/>
    <col min="6" max="6" width="22.7109375" style="40" customWidth="1"/>
    <col min="7" max="7" width="16.7109375" style="40" customWidth="1"/>
    <col min="8" max="8" width="22.28515625" style="40" customWidth="1"/>
    <col min="9" max="16384" width="9.140625" style="40"/>
  </cols>
  <sheetData>
    <row r="1" spans="1:8" s="127" customFormat="1" x14ac:dyDescent="0.25">
      <c r="A1" s="379" t="s">
        <v>72</v>
      </c>
      <c r="B1" s="380"/>
      <c r="C1" s="380"/>
      <c r="D1" s="380"/>
      <c r="E1" s="380"/>
      <c r="F1" s="380"/>
      <c r="G1" s="36" t="s">
        <v>95</v>
      </c>
      <c r="H1" s="37">
        <v>2022</v>
      </c>
    </row>
    <row r="2" spans="1:8" s="127" customFormat="1" x14ac:dyDescent="0.25">
      <c r="A2" s="379" t="s">
        <v>96</v>
      </c>
      <c r="B2" s="380"/>
      <c r="C2" s="380"/>
      <c r="D2" s="380"/>
      <c r="E2" s="380"/>
      <c r="F2" s="380"/>
      <c r="G2" s="36" t="s">
        <v>97</v>
      </c>
      <c r="H2" s="37" t="s">
        <v>599</v>
      </c>
    </row>
    <row r="3" spans="1:8" s="127" customFormat="1" x14ac:dyDescent="0.25">
      <c r="A3" s="379" t="s">
        <v>1246</v>
      </c>
      <c r="B3" s="380"/>
      <c r="C3" s="380"/>
      <c r="D3" s="380"/>
      <c r="E3" s="380"/>
      <c r="F3" s="380"/>
      <c r="G3" s="36" t="s">
        <v>98</v>
      </c>
      <c r="H3" s="37">
        <v>4</v>
      </c>
    </row>
    <row r="4" spans="1:8" x14ac:dyDescent="0.2">
      <c r="A4" s="38" t="s">
        <v>99</v>
      </c>
      <c r="B4" s="39"/>
      <c r="C4" s="39"/>
      <c r="D4" s="39"/>
      <c r="E4" s="39"/>
      <c r="F4" s="39"/>
      <c r="G4" s="39"/>
      <c r="H4" s="39"/>
    </row>
    <row r="6" spans="1:8" x14ac:dyDescent="0.2">
      <c r="A6" s="39" t="s">
        <v>100</v>
      </c>
      <c r="B6" s="39"/>
      <c r="C6" s="39"/>
      <c r="D6" s="39"/>
      <c r="E6" s="39"/>
      <c r="F6" s="39"/>
      <c r="G6" s="39"/>
      <c r="H6" s="39"/>
    </row>
    <row r="7" spans="1:8" x14ac:dyDescent="0.2">
      <c r="A7" s="41" t="s">
        <v>101</v>
      </c>
      <c r="B7" s="41" t="s">
        <v>102</v>
      </c>
      <c r="C7" s="41" t="s">
        <v>103</v>
      </c>
      <c r="D7" s="41" t="s">
        <v>104</v>
      </c>
      <c r="E7" s="41"/>
      <c r="F7" s="41"/>
      <c r="G7" s="41"/>
      <c r="H7" s="41"/>
    </row>
    <row r="8" spans="1:8" x14ac:dyDescent="0.2">
      <c r="A8" s="42">
        <v>1114</v>
      </c>
      <c r="B8" s="40" t="s">
        <v>105</v>
      </c>
      <c r="C8" s="114">
        <v>0</v>
      </c>
    </row>
    <row r="9" spans="1:8" x14ac:dyDescent="0.2">
      <c r="A9" s="42">
        <v>1115</v>
      </c>
      <c r="B9" s="40" t="s">
        <v>106</v>
      </c>
      <c r="C9" s="114">
        <v>0</v>
      </c>
    </row>
    <row r="10" spans="1:8" x14ac:dyDescent="0.2">
      <c r="A10" s="42">
        <v>1121</v>
      </c>
      <c r="B10" s="40" t="s">
        <v>107</v>
      </c>
      <c r="C10" s="114">
        <v>0</v>
      </c>
    </row>
    <row r="11" spans="1:8" x14ac:dyDescent="0.2">
      <c r="A11" s="42">
        <v>1211</v>
      </c>
      <c r="B11" s="40" t="s">
        <v>108</v>
      </c>
      <c r="C11" s="114">
        <v>0</v>
      </c>
    </row>
    <row r="13" spans="1:8" x14ac:dyDescent="0.2">
      <c r="A13" s="39" t="s">
        <v>109</v>
      </c>
      <c r="B13" s="39"/>
      <c r="C13" s="39"/>
      <c r="D13" s="39"/>
      <c r="E13" s="39"/>
      <c r="F13" s="39"/>
      <c r="G13" s="39"/>
      <c r="H13" s="39"/>
    </row>
    <row r="14" spans="1:8" x14ac:dyDescent="0.2">
      <c r="A14" s="41" t="s">
        <v>101</v>
      </c>
      <c r="B14" s="41" t="s">
        <v>102</v>
      </c>
      <c r="C14" s="41" t="s">
        <v>103</v>
      </c>
      <c r="D14" s="41">
        <v>2021</v>
      </c>
      <c r="E14" s="41">
        <f>D14-1</f>
        <v>2020</v>
      </c>
      <c r="F14" s="41">
        <f>E14-1</f>
        <v>2019</v>
      </c>
      <c r="G14" s="41">
        <f>F14-1</f>
        <v>2018</v>
      </c>
      <c r="H14" s="41" t="s">
        <v>110</v>
      </c>
    </row>
    <row r="15" spans="1:8" x14ac:dyDescent="0.2">
      <c r="A15" s="42">
        <v>1122</v>
      </c>
      <c r="B15" s="40" t="s">
        <v>111</v>
      </c>
      <c r="C15" s="272">
        <f>SUM(C16:C23)</f>
        <v>58859.07</v>
      </c>
      <c r="D15" s="272">
        <f>SUM(D16:D23)</f>
        <v>102021.67000000001</v>
      </c>
      <c r="E15" s="272">
        <f>SUM(E16:E23)</f>
        <v>64179.360000000001</v>
      </c>
      <c r="F15" s="272">
        <f>SUM(F16:F23)</f>
        <v>56871.360000000001</v>
      </c>
      <c r="G15" s="272">
        <f>SUM(G16:G23)</f>
        <v>46547.360000000001</v>
      </c>
    </row>
    <row r="16" spans="1:8" x14ac:dyDescent="0.2">
      <c r="A16" s="42" t="s">
        <v>626</v>
      </c>
      <c r="B16" s="40" t="s">
        <v>1355</v>
      </c>
      <c r="C16" s="268">
        <v>10028.6</v>
      </c>
      <c r="D16" s="268">
        <v>10028.200000000001</v>
      </c>
      <c r="E16" s="268">
        <v>10028.200000000001</v>
      </c>
      <c r="F16" s="268">
        <v>20352.2</v>
      </c>
      <c r="G16" s="268">
        <v>10028.200000000001</v>
      </c>
      <c r="H16" s="40" t="s">
        <v>1351</v>
      </c>
    </row>
    <row r="17" spans="1:8" x14ac:dyDescent="0.2">
      <c r="A17" s="42" t="s">
        <v>628</v>
      </c>
      <c r="B17" s="40" t="s">
        <v>1354</v>
      </c>
      <c r="C17" s="268">
        <v>7192</v>
      </c>
      <c r="D17" s="268">
        <v>7192</v>
      </c>
      <c r="E17" s="268">
        <v>7192</v>
      </c>
      <c r="F17" s="268">
        <v>0</v>
      </c>
      <c r="G17" s="268">
        <v>0</v>
      </c>
      <c r="H17" s="40" t="s">
        <v>1351</v>
      </c>
    </row>
    <row r="18" spans="1:8" x14ac:dyDescent="0.2">
      <c r="A18" s="42" t="s">
        <v>631</v>
      </c>
      <c r="B18" s="40" t="s">
        <v>632</v>
      </c>
      <c r="C18" s="268">
        <v>6313.3</v>
      </c>
      <c r="D18" s="298">
        <v>6313.3</v>
      </c>
      <c r="E18" s="268">
        <v>0</v>
      </c>
      <c r="F18" s="268">
        <v>0</v>
      </c>
      <c r="G18" s="268">
        <v>0</v>
      </c>
      <c r="H18" s="40" t="s">
        <v>1351</v>
      </c>
    </row>
    <row r="19" spans="1:8" x14ac:dyDescent="0.2">
      <c r="A19" s="42" t="s">
        <v>629</v>
      </c>
      <c r="B19" s="40" t="s">
        <v>630</v>
      </c>
      <c r="C19" s="268">
        <v>5800</v>
      </c>
      <c r="D19" s="268">
        <v>5800</v>
      </c>
      <c r="E19" s="298">
        <v>10440</v>
      </c>
      <c r="F19" s="268">
        <v>0</v>
      </c>
      <c r="G19" s="268">
        <v>0</v>
      </c>
      <c r="H19" s="40" t="s">
        <v>1351</v>
      </c>
    </row>
    <row r="20" spans="1:8" x14ac:dyDescent="0.2">
      <c r="A20" s="42" t="s">
        <v>633</v>
      </c>
      <c r="B20" s="40" t="s">
        <v>1353</v>
      </c>
      <c r="C20" s="268">
        <v>12188.16</v>
      </c>
      <c r="D20" s="268">
        <v>12188.16</v>
      </c>
      <c r="E20" s="268">
        <v>36519.160000000003</v>
      </c>
      <c r="F20" s="268">
        <v>36519.160000000003</v>
      </c>
      <c r="G20" s="268">
        <v>36519.160000000003</v>
      </c>
      <c r="H20" s="40" t="s">
        <v>1351</v>
      </c>
    </row>
    <row r="21" spans="1:8" x14ac:dyDescent="0.2">
      <c r="A21" s="42" t="s">
        <v>635</v>
      </c>
      <c r="B21" s="40" t="s">
        <v>636</v>
      </c>
      <c r="C21" s="268">
        <v>1179.01</v>
      </c>
      <c r="D21" s="268">
        <v>51800.01</v>
      </c>
      <c r="E21" s="268">
        <v>0</v>
      </c>
      <c r="F21" s="268">
        <v>0</v>
      </c>
      <c r="G21" s="268">
        <v>0</v>
      </c>
      <c r="H21" s="40" t="s">
        <v>1351</v>
      </c>
    </row>
    <row r="22" spans="1:8" x14ac:dyDescent="0.2">
      <c r="A22" s="42" t="s">
        <v>637</v>
      </c>
      <c r="B22" s="40" t="s">
        <v>1352</v>
      </c>
      <c r="C22" s="268">
        <v>8700</v>
      </c>
      <c r="D22" s="268">
        <v>8700</v>
      </c>
      <c r="E22" s="268">
        <v>0</v>
      </c>
      <c r="F22" s="268">
        <v>0</v>
      </c>
      <c r="G22" s="268">
        <v>0</v>
      </c>
      <c r="H22" s="40" t="s">
        <v>1351</v>
      </c>
    </row>
    <row r="23" spans="1:8" x14ac:dyDescent="0.2">
      <c r="A23" s="42" t="s">
        <v>1350</v>
      </c>
      <c r="B23" s="40" t="s">
        <v>1349</v>
      </c>
      <c r="C23" s="268">
        <v>7458</v>
      </c>
      <c r="D23" s="268">
        <v>0</v>
      </c>
      <c r="E23" s="268">
        <v>0</v>
      </c>
      <c r="F23" s="268">
        <v>0</v>
      </c>
      <c r="G23" s="268">
        <v>0</v>
      </c>
      <c r="H23" s="40" t="s">
        <v>627</v>
      </c>
    </row>
    <row r="24" spans="1:8" x14ac:dyDescent="0.2">
      <c r="A24" s="42">
        <v>1124</v>
      </c>
      <c r="B24" s="40" t="s">
        <v>112</v>
      </c>
      <c r="C24" s="272">
        <f>SUM(C25:C26)</f>
        <v>3233718.07</v>
      </c>
      <c r="D24" s="272">
        <f>SUM(D25:D26)</f>
        <v>3858107.78</v>
      </c>
      <c r="E24" s="272">
        <f>SUM(E25:E26)</f>
        <v>3861726.08</v>
      </c>
      <c r="F24" s="272">
        <f>SUM(F25:F26)</f>
        <v>4053002.8800000004</v>
      </c>
      <c r="G24" s="272">
        <f>SUM(G25:G26)</f>
        <v>4735978.8600000003</v>
      </c>
    </row>
    <row r="25" spans="1:8" x14ac:dyDescent="0.2">
      <c r="A25" s="42" t="s">
        <v>638</v>
      </c>
      <c r="B25" s="40" t="s">
        <v>1348</v>
      </c>
      <c r="C25" s="268">
        <v>3136704.75</v>
      </c>
      <c r="D25" s="268">
        <v>3797811.48</v>
      </c>
      <c r="E25" s="268">
        <v>3813527.67</v>
      </c>
      <c r="F25" s="268">
        <v>3960309.95</v>
      </c>
      <c r="G25" s="268">
        <v>4550194.13</v>
      </c>
      <c r="H25" s="40" t="s">
        <v>639</v>
      </c>
    </row>
    <row r="26" spans="1:8" x14ac:dyDescent="0.2">
      <c r="A26" s="42" t="s">
        <v>640</v>
      </c>
      <c r="B26" s="40" t="s">
        <v>641</v>
      </c>
      <c r="C26" s="268">
        <v>97013.32</v>
      </c>
      <c r="D26" s="268">
        <v>60296.3</v>
      </c>
      <c r="E26" s="268">
        <v>48198.41</v>
      </c>
      <c r="F26" s="268">
        <v>92692.93</v>
      </c>
      <c r="G26" s="268">
        <v>185784.73</v>
      </c>
      <c r="H26" s="40" t="s">
        <v>639</v>
      </c>
    </row>
    <row r="27" spans="1:8" x14ac:dyDescent="0.2">
      <c r="A27" s="42"/>
      <c r="C27" s="43"/>
      <c r="D27" s="43"/>
      <c r="E27" s="43"/>
      <c r="F27" s="43"/>
      <c r="G27" s="43"/>
    </row>
    <row r="28" spans="1:8" x14ac:dyDescent="0.2">
      <c r="A28" s="39" t="s">
        <v>113</v>
      </c>
      <c r="B28" s="39"/>
      <c r="C28" s="39"/>
      <c r="D28" s="39"/>
      <c r="E28" s="39"/>
      <c r="F28" s="39"/>
      <c r="G28" s="39"/>
      <c r="H28" s="39"/>
    </row>
    <row r="29" spans="1:8" x14ac:dyDescent="0.2">
      <c r="A29" s="41" t="s">
        <v>101</v>
      </c>
      <c r="B29" s="41" t="s">
        <v>102</v>
      </c>
      <c r="C29" s="41" t="s">
        <v>103</v>
      </c>
      <c r="D29" s="41" t="s">
        <v>114</v>
      </c>
      <c r="E29" s="41" t="s">
        <v>115</v>
      </c>
      <c r="F29" s="41" t="s">
        <v>116</v>
      </c>
      <c r="G29" s="41" t="s">
        <v>117</v>
      </c>
      <c r="H29" s="41" t="s">
        <v>118</v>
      </c>
    </row>
    <row r="30" spans="1:8" x14ac:dyDescent="0.2">
      <c r="A30" s="42">
        <v>1123</v>
      </c>
      <c r="B30" s="40" t="s">
        <v>119</v>
      </c>
      <c r="C30" s="272">
        <f>SUM(C31:C89)</f>
        <v>679434.52000000025</v>
      </c>
      <c r="D30" s="272">
        <f>SUM(D31:D89)</f>
        <v>69168.919999999984</v>
      </c>
      <c r="E30" s="272">
        <f>SUM(E31:E89)</f>
        <v>0</v>
      </c>
      <c r="F30" s="272">
        <f>SUM(F31:F89)</f>
        <v>610265.59999999998</v>
      </c>
      <c r="G30" s="272">
        <f>SUM(G31:G89)</f>
        <v>0</v>
      </c>
    </row>
    <row r="31" spans="1:8" ht="33.75" x14ac:dyDescent="0.2">
      <c r="A31" s="42" t="s">
        <v>642</v>
      </c>
      <c r="B31" s="40" t="s">
        <v>643</v>
      </c>
      <c r="C31" s="268">
        <v>610265.59999999998</v>
      </c>
      <c r="D31" s="268">
        <v>0</v>
      </c>
      <c r="E31" s="268">
        <v>0</v>
      </c>
      <c r="F31" s="268">
        <v>610265.59999999998</v>
      </c>
      <c r="G31" s="268">
        <v>0</v>
      </c>
      <c r="H31" s="126" t="s">
        <v>644</v>
      </c>
    </row>
    <row r="32" spans="1:8" x14ac:dyDescent="0.2">
      <c r="A32" s="42" t="s">
        <v>645</v>
      </c>
      <c r="B32" s="40" t="s">
        <v>646</v>
      </c>
      <c r="C32" s="268">
        <v>1419</v>
      </c>
      <c r="D32" s="268">
        <v>1419</v>
      </c>
      <c r="E32" s="268">
        <v>0</v>
      </c>
      <c r="F32" s="268">
        <v>0</v>
      </c>
      <c r="G32" s="268">
        <v>0</v>
      </c>
      <c r="H32" s="40" t="s">
        <v>647</v>
      </c>
    </row>
    <row r="33" spans="1:8" x14ac:dyDescent="0.2">
      <c r="A33" s="42" t="s">
        <v>649</v>
      </c>
      <c r="B33" s="40" t="s">
        <v>650</v>
      </c>
      <c r="C33" s="268">
        <v>1096.1400000000001</v>
      </c>
      <c r="D33" s="268">
        <v>1096.1400000000001</v>
      </c>
      <c r="E33" s="268">
        <v>0</v>
      </c>
      <c r="F33" s="268">
        <v>0</v>
      </c>
      <c r="G33" s="268">
        <v>0</v>
      </c>
      <c r="H33" s="40" t="s">
        <v>647</v>
      </c>
    </row>
    <row r="34" spans="1:8" x14ac:dyDescent="0.2">
      <c r="A34" s="42" t="s">
        <v>651</v>
      </c>
      <c r="B34" s="40" t="s">
        <v>652</v>
      </c>
      <c r="C34" s="268">
        <v>2100</v>
      </c>
      <c r="D34" s="268">
        <v>2100</v>
      </c>
      <c r="E34" s="268">
        <v>0</v>
      </c>
      <c r="F34" s="268">
        <v>0</v>
      </c>
      <c r="G34" s="268">
        <v>0</v>
      </c>
      <c r="H34" s="40" t="s">
        <v>647</v>
      </c>
    </row>
    <row r="35" spans="1:8" x14ac:dyDescent="0.2">
      <c r="A35" s="42" t="s">
        <v>653</v>
      </c>
      <c r="B35" s="40" t="s">
        <v>654</v>
      </c>
      <c r="C35" s="268">
        <v>34.369999999999997</v>
      </c>
      <c r="D35" s="268">
        <v>34.369999999999997</v>
      </c>
      <c r="E35" s="268">
        <v>0</v>
      </c>
      <c r="F35" s="268">
        <v>0</v>
      </c>
      <c r="G35" s="268">
        <v>0</v>
      </c>
      <c r="H35" s="40" t="s">
        <v>647</v>
      </c>
    </row>
    <row r="36" spans="1:8" x14ac:dyDescent="0.2">
      <c r="A36" s="42" t="s">
        <v>1347</v>
      </c>
      <c r="B36" s="40" t="s">
        <v>1346</v>
      </c>
      <c r="C36" s="268">
        <v>36</v>
      </c>
      <c r="D36" s="268">
        <v>36</v>
      </c>
      <c r="E36" s="268">
        <v>0</v>
      </c>
      <c r="F36" s="268">
        <v>0</v>
      </c>
      <c r="G36" s="268">
        <v>0</v>
      </c>
      <c r="H36" s="40" t="s">
        <v>647</v>
      </c>
    </row>
    <row r="37" spans="1:8" x14ac:dyDescent="0.2">
      <c r="A37" s="42" t="s">
        <v>656</v>
      </c>
      <c r="B37" s="40" t="s">
        <v>657</v>
      </c>
      <c r="C37" s="268">
        <v>46.11</v>
      </c>
      <c r="D37" s="268">
        <v>46.11</v>
      </c>
      <c r="E37" s="268">
        <v>0</v>
      </c>
      <c r="F37" s="268">
        <v>0</v>
      </c>
      <c r="G37" s="268">
        <v>0</v>
      </c>
      <c r="H37" s="40" t="s">
        <v>647</v>
      </c>
    </row>
    <row r="38" spans="1:8" x14ac:dyDescent="0.2">
      <c r="A38" s="42" t="s">
        <v>658</v>
      </c>
      <c r="B38" s="40" t="s">
        <v>659</v>
      </c>
      <c r="C38" s="268">
        <v>100</v>
      </c>
      <c r="D38" s="268">
        <v>100</v>
      </c>
      <c r="E38" s="268">
        <v>0</v>
      </c>
      <c r="F38" s="268">
        <v>0</v>
      </c>
      <c r="G38" s="268">
        <v>0</v>
      </c>
      <c r="H38" s="40" t="s">
        <v>647</v>
      </c>
    </row>
    <row r="39" spans="1:8" x14ac:dyDescent="0.2">
      <c r="A39" s="42" t="s">
        <v>660</v>
      </c>
      <c r="B39" s="40" t="s">
        <v>661</v>
      </c>
      <c r="C39" s="268">
        <v>4175.8999999999996</v>
      </c>
      <c r="D39" s="268">
        <v>4175.8999999999996</v>
      </c>
      <c r="E39" s="268">
        <v>0</v>
      </c>
      <c r="F39" s="268">
        <v>0</v>
      </c>
      <c r="G39" s="268">
        <v>0</v>
      </c>
      <c r="H39" s="40" t="s">
        <v>647</v>
      </c>
    </row>
    <row r="40" spans="1:8" x14ac:dyDescent="0.2">
      <c r="A40" s="42" t="s">
        <v>1345</v>
      </c>
      <c r="B40" s="40" t="s">
        <v>743</v>
      </c>
      <c r="C40" s="268">
        <v>5800</v>
      </c>
      <c r="D40" s="268">
        <v>5800</v>
      </c>
      <c r="E40" s="268">
        <v>0</v>
      </c>
      <c r="F40" s="268">
        <v>0</v>
      </c>
      <c r="G40" s="268">
        <v>0</v>
      </c>
      <c r="H40" s="40" t="s">
        <v>647</v>
      </c>
    </row>
    <row r="41" spans="1:8" ht="22.5" x14ac:dyDescent="0.2">
      <c r="A41" s="42" t="s">
        <v>662</v>
      </c>
      <c r="B41" s="40" t="s">
        <v>663</v>
      </c>
      <c r="C41" s="268">
        <v>7500</v>
      </c>
      <c r="D41" s="268">
        <v>7500</v>
      </c>
      <c r="E41" s="268">
        <v>0</v>
      </c>
      <c r="F41" s="268">
        <v>0</v>
      </c>
      <c r="G41" s="268">
        <v>0</v>
      </c>
      <c r="H41" s="116" t="s">
        <v>664</v>
      </c>
    </row>
    <row r="42" spans="1:8" ht="22.5" x14ac:dyDescent="0.2">
      <c r="A42" s="42" t="s">
        <v>665</v>
      </c>
      <c r="B42" s="40" t="s">
        <v>655</v>
      </c>
      <c r="C42" s="268">
        <v>1228.1500000000001</v>
      </c>
      <c r="D42" s="268">
        <v>1228.1500000000001</v>
      </c>
      <c r="E42" s="268">
        <v>0</v>
      </c>
      <c r="F42" s="268">
        <v>0</v>
      </c>
      <c r="G42" s="268">
        <v>0</v>
      </c>
      <c r="H42" s="116" t="s">
        <v>664</v>
      </c>
    </row>
    <row r="43" spans="1:8" ht="22.5" x14ac:dyDescent="0.2">
      <c r="A43" s="42" t="s">
        <v>666</v>
      </c>
      <c r="B43" s="40" t="s">
        <v>667</v>
      </c>
      <c r="C43" s="268">
        <v>250</v>
      </c>
      <c r="D43" s="268">
        <v>250</v>
      </c>
      <c r="E43" s="268">
        <v>0</v>
      </c>
      <c r="F43" s="268">
        <v>0</v>
      </c>
      <c r="G43" s="268">
        <v>0</v>
      </c>
      <c r="H43" s="116" t="s">
        <v>664</v>
      </c>
    </row>
    <row r="44" spans="1:8" ht="22.5" x14ac:dyDescent="0.2">
      <c r="A44" s="42" t="s">
        <v>668</v>
      </c>
      <c r="B44" s="40" t="s">
        <v>669</v>
      </c>
      <c r="C44" s="268">
        <v>250.01</v>
      </c>
      <c r="D44" s="268">
        <v>250.01</v>
      </c>
      <c r="E44" s="268">
        <v>0</v>
      </c>
      <c r="F44" s="268">
        <v>0</v>
      </c>
      <c r="G44" s="268">
        <v>0</v>
      </c>
      <c r="H44" s="116" t="s">
        <v>664</v>
      </c>
    </row>
    <row r="45" spans="1:8" ht="22.5" x14ac:dyDescent="0.2">
      <c r="A45" s="42" t="s">
        <v>670</v>
      </c>
      <c r="B45" s="40" t="s">
        <v>671</v>
      </c>
      <c r="C45" s="268">
        <v>1049.04</v>
      </c>
      <c r="D45" s="268">
        <v>1049.04</v>
      </c>
      <c r="E45" s="268">
        <v>0</v>
      </c>
      <c r="F45" s="268">
        <v>0</v>
      </c>
      <c r="G45" s="268">
        <v>0</v>
      </c>
      <c r="H45" s="116" t="s">
        <v>664</v>
      </c>
    </row>
    <row r="46" spans="1:8" ht="22.5" x14ac:dyDescent="0.2">
      <c r="A46" s="42" t="s">
        <v>672</v>
      </c>
      <c r="B46" s="40" t="s">
        <v>673</v>
      </c>
      <c r="C46" s="268">
        <v>431.55</v>
      </c>
      <c r="D46" s="268">
        <v>431.55</v>
      </c>
      <c r="E46" s="268">
        <v>0</v>
      </c>
      <c r="F46" s="268">
        <v>0</v>
      </c>
      <c r="G46" s="268">
        <v>0</v>
      </c>
      <c r="H46" s="116" t="s">
        <v>664</v>
      </c>
    </row>
    <row r="47" spans="1:8" ht="22.5" x14ac:dyDescent="0.2">
      <c r="A47" s="42" t="s">
        <v>674</v>
      </c>
      <c r="B47" s="40" t="s">
        <v>675</v>
      </c>
      <c r="C47" s="268">
        <v>1462.13</v>
      </c>
      <c r="D47" s="268">
        <v>1462.13</v>
      </c>
      <c r="E47" s="268">
        <v>0</v>
      </c>
      <c r="F47" s="268">
        <v>0</v>
      </c>
      <c r="G47" s="268">
        <v>0</v>
      </c>
      <c r="H47" s="116" t="s">
        <v>664</v>
      </c>
    </row>
    <row r="48" spans="1:8" ht="22.5" x14ac:dyDescent="0.2">
      <c r="A48" s="42" t="s">
        <v>676</v>
      </c>
      <c r="B48" s="40" t="s">
        <v>677</v>
      </c>
      <c r="C48" s="268">
        <v>439.8</v>
      </c>
      <c r="D48" s="268">
        <v>439.8</v>
      </c>
      <c r="E48" s="268">
        <v>0</v>
      </c>
      <c r="F48" s="268">
        <v>0</v>
      </c>
      <c r="G48" s="268">
        <v>0</v>
      </c>
      <c r="H48" s="116" t="s">
        <v>664</v>
      </c>
    </row>
    <row r="49" spans="1:8" ht="22.5" x14ac:dyDescent="0.2">
      <c r="A49" s="42" t="s">
        <v>678</v>
      </c>
      <c r="B49" s="40" t="s">
        <v>679</v>
      </c>
      <c r="C49" s="268">
        <v>693.45</v>
      </c>
      <c r="D49" s="268">
        <v>693.45</v>
      </c>
      <c r="E49" s="268">
        <v>0</v>
      </c>
      <c r="F49" s="268">
        <v>0</v>
      </c>
      <c r="G49" s="268">
        <v>0</v>
      </c>
      <c r="H49" s="116" t="s">
        <v>664</v>
      </c>
    </row>
    <row r="50" spans="1:8" ht="22.5" x14ac:dyDescent="0.2">
      <c r="A50" s="42" t="s">
        <v>680</v>
      </c>
      <c r="B50" s="40" t="s">
        <v>681</v>
      </c>
      <c r="C50" s="268">
        <v>119.1</v>
      </c>
      <c r="D50" s="268">
        <v>119.1</v>
      </c>
      <c r="E50" s="268">
        <v>0</v>
      </c>
      <c r="F50" s="268">
        <v>0</v>
      </c>
      <c r="G50" s="268">
        <v>0</v>
      </c>
      <c r="H50" s="116" t="s">
        <v>664</v>
      </c>
    </row>
    <row r="51" spans="1:8" ht="22.5" x14ac:dyDescent="0.2">
      <c r="A51" s="42" t="s">
        <v>682</v>
      </c>
      <c r="B51" s="40" t="s">
        <v>683</v>
      </c>
      <c r="C51" s="268">
        <v>179.1</v>
      </c>
      <c r="D51" s="268">
        <v>179.1</v>
      </c>
      <c r="E51" s="268">
        <v>0</v>
      </c>
      <c r="F51" s="268">
        <v>0</v>
      </c>
      <c r="G51" s="268">
        <v>0</v>
      </c>
      <c r="H51" s="116" t="s">
        <v>664</v>
      </c>
    </row>
    <row r="52" spans="1:8" ht="22.5" x14ac:dyDescent="0.2">
      <c r="A52" s="42" t="s">
        <v>1344</v>
      </c>
      <c r="B52" s="40" t="s">
        <v>1324</v>
      </c>
      <c r="C52" s="268">
        <v>26</v>
      </c>
      <c r="D52" s="268">
        <v>26</v>
      </c>
      <c r="E52" s="268">
        <v>0</v>
      </c>
      <c r="F52" s="268">
        <v>0</v>
      </c>
      <c r="G52" s="268">
        <v>0</v>
      </c>
      <c r="H52" s="116" t="s">
        <v>664</v>
      </c>
    </row>
    <row r="53" spans="1:8" ht="22.5" x14ac:dyDescent="0.2">
      <c r="A53" s="42" t="s">
        <v>684</v>
      </c>
      <c r="B53" s="40" t="s">
        <v>685</v>
      </c>
      <c r="C53" s="268">
        <v>2000</v>
      </c>
      <c r="D53" s="268">
        <v>2000</v>
      </c>
      <c r="E53" s="268">
        <v>0</v>
      </c>
      <c r="F53" s="268">
        <v>0</v>
      </c>
      <c r="G53" s="268">
        <v>0</v>
      </c>
      <c r="H53" s="116" t="s">
        <v>664</v>
      </c>
    </row>
    <row r="54" spans="1:8" ht="22.5" x14ac:dyDescent="0.2">
      <c r="A54" s="42" t="s">
        <v>686</v>
      </c>
      <c r="B54" s="40" t="s">
        <v>687</v>
      </c>
      <c r="C54" s="268">
        <v>215.78</v>
      </c>
      <c r="D54" s="268">
        <v>215.78</v>
      </c>
      <c r="E54" s="268">
        <v>0</v>
      </c>
      <c r="F54" s="268">
        <v>0</v>
      </c>
      <c r="G54" s="268">
        <v>0</v>
      </c>
      <c r="H54" s="116" t="s">
        <v>664</v>
      </c>
    </row>
    <row r="55" spans="1:8" ht="22.5" x14ac:dyDescent="0.2">
      <c r="A55" s="42" t="s">
        <v>688</v>
      </c>
      <c r="B55" s="40" t="s">
        <v>689</v>
      </c>
      <c r="C55" s="268">
        <v>5000</v>
      </c>
      <c r="D55" s="268">
        <v>5000</v>
      </c>
      <c r="E55" s="268">
        <v>0</v>
      </c>
      <c r="F55" s="268">
        <v>0</v>
      </c>
      <c r="G55" s="268">
        <v>0</v>
      </c>
      <c r="H55" s="116" t="s">
        <v>664</v>
      </c>
    </row>
    <row r="56" spans="1:8" ht="22.5" x14ac:dyDescent="0.2">
      <c r="A56" s="42" t="s">
        <v>690</v>
      </c>
      <c r="B56" s="40" t="s">
        <v>691</v>
      </c>
      <c r="C56" s="268">
        <v>2389.04</v>
      </c>
      <c r="D56" s="268">
        <v>2389.04</v>
      </c>
      <c r="E56" s="268">
        <v>0</v>
      </c>
      <c r="F56" s="268">
        <v>0</v>
      </c>
      <c r="G56" s="268">
        <v>0</v>
      </c>
      <c r="H56" s="116" t="s">
        <v>664</v>
      </c>
    </row>
    <row r="57" spans="1:8" ht="22.5" x14ac:dyDescent="0.2">
      <c r="A57" s="42" t="s">
        <v>692</v>
      </c>
      <c r="B57" s="40" t="s">
        <v>693</v>
      </c>
      <c r="C57" s="268">
        <v>1815.5</v>
      </c>
      <c r="D57" s="268">
        <v>1815.5</v>
      </c>
      <c r="E57" s="268">
        <v>0</v>
      </c>
      <c r="F57" s="268">
        <v>0</v>
      </c>
      <c r="G57" s="268">
        <v>0</v>
      </c>
      <c r="H57" s="116" t="s">
        <v>664</v>
      </c>
    </row>
    <row r="58" spans="1:8" ht="22.5" x14ac:dyDescent="0.2">
      <c r="A58" s="42" t="s">
        <v>694</v>
      </c>
      <c r="B58" s="40" t="s">
        <v>695</v>
      </c>
      <c r="C58" s="268">
        <v>1402.08</v>
      </c>
      <c r="D58" s="268">
        <v>1402.08</v>
      </c>
      <c r="E58" s="268">
        <v>0</v>
      </c>
      <c r="F58" s="268">
        <v>0</v>
      </c>
      <c r="G58" s="268">
        <v>0</v>
      </c>
      <c r="H58" s="116" t="s">
        <v>664</v>
      </c>
    </row>
    <row r="59" spans="1:8" ht="22.5" x14ac:dyDescent="0.2">
      <c r="A59" s="42" t="s">
        <v>696</v>
      </c>
      <c r="B59" s="40" t="s">
        <v>697</v>
      </c>
      <c r="C59" s="268">
        <v>2961.59</v>
      </c>
      <c r="D59" s="268">
        <v>2961.59</v>
      </c>
      <c r="E59" s="268">
        <v>0</v>
      </c>
      <c r="F59" s="268">
        <v>0</v>
      </c>
      <c r="G59" s="268">
        <v>0</v>
      </c>
      <c r="H59" s="116" t="s">
        <v>664</v>
      </c>
    </row>
    <row r="60" spans="1:8" ht="22.5" x14ac:dyDescent="0.2">
      <c r="A60" s="42" t="s">
        <v>698</v>
      </c>
      <c r="B60" s="40" t="s">
        <v>699</v>
      </c>
      <c r="C60" s="268">
        <v>367.75</v>
      </c>
      <c r="D60" s="268">
        <v>367.75</v>
      </c>
      <c r="E60" s="268">
        <v>0</v>
      </c>
      <c r="F60" s="268">
        <v>0</v>
      </c>
      <c r="G60" s="268">
        <v>0</v>
      </c>
      <c r="H60" s="116" t="s">
        <v>664</v>
      </c>
    </row>
    <row r="61" spans="1:8" ht="22.5" x14ac:dyDescent="0.2">
      <c r="A61" s="42" t="s">
        <v>700</v>
      </c>
      <c r="B61" s="40" t="s">
        <v>701</v>
      </c>
      <c r="C61" s="268">
        <v>546.04999999999995</v>
      </c>
      <c r="D61" s="268">
        <v>546.04999999999995</v>
      </c>
      <c r="E61" s="268">
        <v>0</v>
      </c>
      <c r="F61" s="268">
        <v>0</v>
      </c>
      <c r="G61" s="268">
        <v>0</v>
      </c>
      <c r="H61" s="116" t="s">
        <v>664</v>
      </c>
    </row>
    <row r="62" spans="1:8" ht="22.5" x14ac:dyDescent="0.2">
      <c r="A62" s="42" t="s">
        <v>702</v>
      </c>
      <c r="B62" s="40" t="s">
        <v>703</v>
      </c>
      <c r="C62" s="268">
        <v>3015.53</v>
      </c>
      <c r="D62" s="268">
        <v>3015.53</v>
      </c>
      <c r="E62" s="268">
        <v>0</v>
      </c>
      <c r="F62" s="268">
        <v>0</v>
      </c>
      <c r="G62" s="268">
        <v>0</v>
      </c>
      <c r="H62" s="116" t="s">
        <v>664</v>
      </c>
    </row>
    <row r="63" spans="1:8" ht="22.5" x14ac:dyDescent="0.2">
      <c r="A63" s="42" t="s">
        <v>704</v>
      </c>
      <c r="B63" s="40" t="s">
        <v>705</v>
      </c>
      <c r="C63" s="268">
        <v>1894.63</v>
      </c>
      <c r="D63" s="268">
        <v>1894.63</v>
      </c>
      <c r="E63" s="268">
        <v>0</v>
      </c>
      <c r="F63" s="268">
        <v>0</v>
      </c>
      <c r="G63" s="268">
        <v>0</v>
      </c>
      <c r="H63" s="116" t="s">
        <v>664</v>
      </c>
    </row>
    <row r="64" spans="1:8" ht="22.5" x14ac:dyDescent="0.2">
      <c r="A64" s="42" t="s">
        <v>706</v>
      </c>
      <c r="B64" s="40" t="s">
        <v>707</v>
      </c>
      <c r="C64" s="268">
        <v>871.29</v>
      </c>
      <c r="D64" s="268">
        <v>871.29</v>
      </c>
      <c r="E64" s="268">
        <v>0</v>
      </c>
      <c r="F64" s="268">
        <v>0</v>
      </c>
      <c r="G64" s="268">
        <v>0</v>
      </c>
      <c r="H64" s="116" t="s">
        <v>664</v>
      </c>
    </row>
    <row r="65" spans="1:8" ht="22.5" x14ac:dyDescent="0.2">
      <c r="A65" s="42" t="s">
        <v>708</v>
      </c>
      <c r="B65" s="40" t="s">
        <v>709</v>
      </c>
      <c r="C65" s="268">
        <v>515.61</v>
      </c>
      <c r="D65" s="268">
        <v>515.61</v>
      </c>
      <c r="E65" s="268">
        <v>0</v>
      </c>
      <c r="F65" s="268">
        <v>0</v>
      </c>
      <c r="G65" s="268">
        <v>0</v>
      </c>
      <c r="H65" s="116" t="s">
        <v>664</v>
      </c>
    </row>
    <row r="66" spans="1:8" ht="22.5" x14ac:dyDescent="0.2">
      <c r="A66" s="42" t="s">
        <v>710</v>
      </c>
      <c r="B66" s="40" t="s">
        <v>711</v>
      </c>
      <c r="C66" s="268">
        <v>85.58</v>
      </c>
      <c r="D66" s="268">
        <v>85.58</v>
      </c>
      <c r="E66" s="268">
        <v>0</v>
      </c>
      <c r="F66" s="268">
        <v>0</v>
      </c>
      <c r="G66" s="268">
        <v>0</v>
      </c>
      <c r="H66" s="116" t="s">
        <v>664</v>
      </c>
    </row>
    <row r="67" spans="1:8" ht="22.5" x14ac:dyDescent="0.2">
      <c r="A67" s="42" t="s">
        <v>712</v>
      </c>
      <c r="B67" s="40" t="s">
        <v>713</v>
      </c>
      <c r="C67" s="268">
        <v>947.6</v>
      </c>
      <c r="D67" s="268">
        <v>947.6</v>
      </c>
      <c r="E67" s="268">
        <v>0</v>
      </c>
      <c r="F67" s="268">
        <v>0</v>
      </c>
      <c r="G67" s="268">
        <v>0</v>
      </c>
      <c r="H67" s="116" t="s">
        <v>664</v>
      </c>
    </row>
    <row r="68" spans="1:8" ht="22.5" x14ac:dyDescent="0.2">
      <c r="A68" s="42" t="s">
        <v>714</v>
      </c>
      <c r="B68" s="40" t="s">
        <v>715</v>
      </c>
      <c r="C68" s="268">
        <v>2000</v>
      </c>
      <c r="D68" s="268">
        <v>2000</v>
      </c>
      <c r="E68" s="268">
        <v>0</v>
      </c>
      <c r="F68" s="268">
        <v>0</v>
      </c>
      <c r="G68" s="268">
        <v>0</v>
      </c>
      <c r="H68" s="116" t="s">
        <v>664</v>
      </c>
    </row>
    <row r="69" spans="1:8" ht="22.5" x14ac:dyDescent="0.2">
      <c r="A69" s="42" t="s">
        <v>716</v>
      </c>
      <c r="B69" s="40" t="s">
        <v>717</v>
      </c>
      <c r="C69" s="268">
        <v>431.55</v>
      </c>
      <c r="D69" s="268">
        <v>431.55</v>
      </c>
      <c r="E69" s="268">
        <v>0</v>
      </c>
      <c r="F69" s="268">
        <v>0</v>
      </c>
      <c r="G69" s="268">
        <v>0</v>
      </c>
      <c r="H69" s="116" t="s">
        <v>664</v>
      </c>
    </row>
    <row r="70" spans="1:8" ht="22.5" x14ac:dyDescent="0.2">
      <c r="A70" s="42" t="s">
        <v>718</v>
      </c>
      <c r="B70" s="40" t="s">
        <v>719</v>
      </c>
      <c r="C70" s="268">
        <v>845.91</v>
      </c>
      <c r="D70" s="268">
        <v>845.91</v>
      </c>
      <c r="E70" s="268">
        <v>0</v>
      </c>
      <c r="F70" s="268">
        <v>0</v>
      </c>
      <c r="G70" s="268">
        <v>0</v>
      </c>
      <c r="H70" s="116" t="s">
        <v>664</v>
      </c>
    </row>
    <row r="71" spans="1:8" ht="22.5" x14ac:dyDescent="0.2">
      <c r="A71" s="42" t="s">
        <v>720</v>
      </c>
      <c r="B71" s="40" t="s">
        <v>721</v>
      </c>
      <c r="C71" s="268">
        <v>550.37</v>
      </c>
      <c r="D71" s="268">
        <v>550.37</v>
      </c>
      <c r="E71" s="268">
        <v>0</v>
      </c>
      <c r="F71" s="268">
        <v>0</v>
      </c>
      <c r="G71" s="268">
        <v>0</v>
      </c>
      <c r="H71" s="116" t="s">
        <v>664</v>
      </c>
    </row>
    <row r="72" spans="1:8" ht="22.5" x14ac:dyDescent="0.2">
      <c r="A72" s="42" t="s">
        <v>722</v>
      </c>
      <c r="B72" s="40" t="s">
        <v>723</v>
      </c>
      <c r="C72" s="268">
        <v>215.78</v>
      </c>
      <c r="D72" s="268">
        <v>215.78</v>
      </c>
      <c r="E72" s="268">
        <v>0</v>
      </c>
      <c r="F72" s="268">
        <v>0</v>
      </c>
      <c r="G72" s="268">
        <v>0</v>
      </c>
      <c r="H72" s="116" t="s">
        <v>664</v>
      </c>
    </row>
    <row r="73" spans="1:8" ht="22.5" x14ac:dyDescent="0.2">
      <c r="A73" s="42" t="s">
        <v>724</v>
      </c>
      <c r="B73" s="40" t="s">
        <v>725</v>
      </c>
      <c r="C73" s="268">
        <v>215.78</v>
      </c>
      <c r="D73" s="268">
        <v>215.78</v>
      </c>
      <c r="E73" s="268">
        <v>0</v>
      </c>
      <c r="F73" s="268">
        <v>0</v>
      </c>
      <c r="G73" s="268">
        <v>0</v>
      </c>
      <c r="H73" s="116" t="s">
        <v>664</v>
      </c>
    </row>
    <row r="74" spans="1:8" ht="22.5" x14ac:dyDescent="0.2">
      <c r="A74" s="42" t="s">
        <v>726</v>
      </c>
      <c r="B74" s="40" t="s">
        <v>727</v>
      </c>
      <c r="C74" s="268">
        <v>600</v>
      </c>
      <c r="D74" s="268">
        <v>600</v>
      </c>
      <c r="E74" s="268">
        <v>0</v>
      </c>
      <c r="F74" s="268">
        <v>0</v>
      </c>
      <c r="G74" s="268">
        <v>0</v>
      </c>
      <c r="H74" s="116" t="s">
        <v>664</v>
      </c>
    </row>
    <row r="75" spans="1:8" ht="22.5" x14ac:dyDescent="0.2">
      <c r="A75" s="42" t="s">
        <v>728</v>
      </c>
      <c r="B75" s="40" t="s">
        <v>729</v>
      </c>
      <c r="C75" s="268">
        <v>600</v>
      </c>
      <c r="D75" s="268">
        <v>600</v>
      </c>
      <c r="E75" s="268">
        <v>0</v>
      </c>
      <c r="F75" s="268">
        <v>0</v>
      </c>
      <c r="G75" s="268">
        <v>0</v>
      </c>
      <c r="H75" s="116" t="s">
        <v>664</v>
      </c>
    </row>
    <row r="76" spans="1:8" ht="22.5" x14ac:dyDescent="0.2">
      <c r="A76" s="42" t="s">
        <v>730</v>
      </c>
      <c r="B76" s="40" t="s">
        <v>731</v>
      </c>
      <c r="C76" s="268">
        <v>600</v>
      </c>
      <c r="D76" s="268">
        <v>600</v>
      </c>
      <c r="E76" s="268">
        <v>0</v>
      </c>
      <c r="F76" s="268">
        <v>0</v>
      </c>
      <c r="G76" s="268">
        <v>0</v>
      </c>
      <c r="H76" s="116" t="s">
        <v>664</v>
      </c>
    </row>
    <row r="77" spans="1:8" ht="22.5" x14ac:dyDescent="0.2">
      <c r="A77" s="42" t="s">
        <v>733</v>
      </c>
      <c r="B77" s="40" t="s">
        <v>734</v>
      </c>
      <c r="C77" s="268">
        <v>23</v>
      </c>
      <c r="D77" s="268">
        <v>23</v>
      </c>
      <c r="E77" s="268">
        <v>0</v>
      </c>
      <c r="F77" s="268">
        <v>0</v>
      </c>
      <c r="G77" s="268">
        <v>0</v>
      </c>
      <c r="H77" s="116" t="s">
        <v>664</v>
      </c>
    </row>
    <row r="78" spans="1:8" ht="22.5" x14ac:dyDescent="0.2">
      <c r="A78" s="42" t="s">
        <v>735</v>
      </c>
      <c r="B78" s="40" t="s">
        <v>736</v>
      </c>
      <c r="C78" s="268">
        <v>600</v>
      </c>
      <c r="D78" s="268">
        <v>600</v>
      </c>
      <c r="E78" s="268">
        <v>0</v>
      </c>
      <c r="F78" s="268">
        <v>0</v>
      </c>
      <c r="G78" s="268">
        <v>0</v>
      </c>
      <c r="H78" s="116" t="s">
        <v>664</v>
      </c>
    </row>
    <row r="79" spans="1:8" ht="22.5" x14ac:dyDescent="0.2">
      <c r="A79" s="42" t="s">
        <v>737</v>
      </c>
      <c r="B79" s="40" t="s">
        <v>738</v>
      </c>
      <c r="C79" s="268">
        <v>90</v>
      </c>
      <c r="D79" s="268">
        <v>90</v>
      </c>
      <c r="E79" s="268">
        <v>0</v>
      </c>
      <c r="F79" s="268">
        <v>0</v>
      </c>
      <c r="G79" s="268">
        <v>0</v>
      </c>
      <c r="H79" s="116" t="s">
        <v>664</v>
      </c>
    </row>
    <row r="80" spans="1:8" ht="22.5" x14ac:dyDescent="0.2">
      <c r="A80" s="42" t="s">
        <v>739</v>
      </c>
      <c r="B80" s="40" t="s">
        <v>740</v>
      </c>
      <c r="C80" s="268">
        <v>77.06</v>
      </c>
      <c r="D80" s="268">
        <v>77.06</v>
      </c>
      <c r="E80" s="268">
        <v>0</v>
      </c>
      <c r="F80" s="268">
        <v>0</v>
      </c>
      <c r="G80" s="268">
        <v>0</v>
      </c>
      <c r="H80" s="116" t="s">
        <v>664</v>
      </c>
    </row>
    <row r="81" spans="1:8" ht="22.5" x14ac:dyDescent="0.2">
      <c r="A81" s="42" t="s">
        <v>741</v>
      </c>
      <c r="B81" s="40" t="s">
        <v>742</v>
      </c>
      <c r="C81" s="268">
        <v>55.6</v>
      </c>
      <c r="D81" s="268">
        <v>55.6</v>
      </c>
      <c r="E81" s="268">
        <v>0</v>
      </c>
      <c r="F81" s="268">
        <v>0</v>
      </c>
      <c r="G81" s="268">
        <v>0</v>
      </c>
      <c r="H81" s="116" t="s">
        <v>664</v>
      </c>
    </row>
    <row r="82" spans="1:8" ht="22.5" x14ac:dyDescent="0.2">
      <c r="A82" s="42" t="s">
        <v>744</v>
      </c>
      <c r="B82" s="40" t="s">
        <v>745</v>
      </c>
      <c r="C82" s="268">
        <v>63.2</v>
      </c>
      <c r="D82" s="268">
        <v>63.2</v>
      </c>
      <c r="E82" s="268">
        <v>0</v>
      </c>
      <c r="F82" s="268">
        <v>0</v>
      </c>
      <c r="G82" s="268">
        <v>0</v>
      </c>
      <c r="H82" s="116" t="s">
        <v>664</v>
      </c>
    </row>
    <row r="83" spans="1:8" ht="22.5" x14ac:dyDescent="0.2">
      <c r="A83" s="42" t="s">
        <v>746</v>
      </c>
      <c r="B83" s="40" t="s">
        <v>747</v>
      </c>
      <c r="C83" s="268">
        <v>3945.78</v>
      </c>
      <c r="D83" s="268">
        <v>3945.78</v>
      </c>
      <c r="E83" s="268">
        <v>0</v>
      </c>
      <c r="F83" s="268">
        <v>0</v>
      </c>
      <c r="G83" s="268">
        <v>0</v>
      </c>
      <c r="H83" s="116" t="s">
        <v>664</v>
      </c>
    </row>
    <row r="84" spans="1:8" ht="22.5" x14ac:dyDescent="0.2">
      <c r="A84" s="42" t="s">
        <v>748</v>
      </c>
      <c r="B84" s="40" t="s">
        <v>749</v>
      </c>
      <c r="C84" s="268">
        <v>807.34</v>
      </c>
      <c r="D84" s="268">
        <v>807.34</v>
      </c>
      <c r="E84" s="268">
        <v>0</v>
      </c>
      <c r="F84" s="268">
        <v>0</v>
      </c>
      <c r="G84" s="268">
        <v>0</v>
      </c>
      <c r="H84" s="116" t="s">
        <v>664</v>
      </c>
    </row>
    <row r="85" spans="1:8" ht="22.5" x14ac:dyDescent="0.2">
      <c r="A85" s="42" t="s">
        <v>750</v>
      </c>
      <c r="B85" s="40" t="s">
        <v>751</v>
      </c>
      <c r="C85" s="268">
        <v>200</v>
      </c>
      <c r="D85" s="268">
        <v>200</v>
      </c>
      <c r="E85" s="268">
        <v>0</v>
      </c>
      <c r="F85" s="268">
        <v>0</v>
      </c>
      <c r="G85" s="268">
        <v>0</v>
      </c>
      <c r="H85" s="116" t="s">
        <v>664</v>
      </c>
    </row>
    <row r="86" spans="1:8" ht="22.5" x14ac:dyDescent="0.2">
      <c r="A86" s="42" t="s">
        <v>752</v>
      </c>
      <c r="B86" s="40" t="s">
        <v>753</v>
      </c>
      <c r="C86" s="268">
        <v>953.72</v>
      </c>
      <c r="D86" s="268">
        <v>953.72</v>
      </c>
      <c r="E86" s="268">
        <v>0</v>
      </c>
      <c r="F86" s="268">
        <v>0</v>
      </c>
      <c r="G86" s="268">
        <v>0</v>
      </c>
      <c r="H86" s="116" t="s">
        <v>664</v>
      </c>
    </row>
    <row r="87" spans="1:8" ht="22.5" x14ac:dyDescent="0.2">
      <c r="A87" s="42" t="s">
        <v>754</v>
      </c>
      <c r="B87" s="40" t="s">
        <v>755</v>
      </c>
      <c r="C87" s="268">
        <v>988.66</v>
      </c>
      <c r="D87" s="268">
        <v>988.66</v>
      </c>
      <c r="E87" s="268">
        <v>0</v>
      </c>
      <c r="F87" s="268">
        <v>0</v>
      </c>
      <c r="G87" s="268">
        <v>0</v>
      </c>
      <c r="H87" s="116" t="s">
        <v>664</v>
      </c>
    </row>
    <row r="88" spans="1:8" ht="22.5" x14ac:dyDescent="0.2">
      <c r="A88" s="42" t="s">
        <v>756</v>
      </c>
      <c r="B88" s="40" t="s">
        <v>757</v>
      </c>
      <c r="C88" s="268">
        <v>1216.29</v>
      </c>
      <c r="D88" s="268">
        <v>1216.29</v>
      </c>
      <c r="E88" s="268">
        <v>0</v>
      </c>
      <c r="F88" s="268">
        <v>0</v>
      </c>
      <c r="G88" s="268">
        <v>0</v>
      </c>
      <c r="H88" s="116" t="s">
        <v>664</v>
      </c>
    </row>
    <row r="89" spans="1:8" ht="22.5" x14ac:dyDescent="0.2">
      <c r="A89" s="42" t="s">
        <v>1343</v>
      </c>
      <c r="B89" s="40" t="s">
        <v>869</v>
      </c>
      <c r="C89" s="268">
        <v>1625</v>
      </c>
      <c r="D89" s="268">
        <v>1625</v>
      </c>
      <c r="E89" s="268">
        <v>0</v>
      </c>
      <c r="F89" s="268">
        <v>0</v>
      </c>
      <c r="G89" s="268">
        <v>0</v>
      </c>
      <c r="H89" s="116" t="s">
        <v>664</v>
      </c>
    </row>
    <row r="90" spans="1:8" x14ac:dyDescent="0.2">
      <c r="A90" s="42">
        <v>1125</v>
      </c>
      <c r="B90" s="40" t="s">
        <v>120</v>
      </c>
      <c r="C90" s="268">
        <v>0</v>
      </c>
      <c r="D90" s="268">
        <v>0</v>
      </c>
      <c r="E90" s="268">
        <v>0</v>
      </c>
      <c r="F90" s="268">
        <v>0</v>
      </c>
      <c r="G90" s="268">
        <v>0</v>
      </c>
    </row>
    <row r="91" spans="1:8" x14ac:dyDescent="0.2">
      <c r="A91" s="123">
        <v>1126</v>
      </c>
      <c r="B91" s="124" t="s">
        <v>121</v>
      </c>
      <c r="C91" s="268">
        <v>0</v>
      </c>
      <c r="D91" s="268">
        <v>0</v>
      </c>
      <c r="E91" s="268">
        <v>0</v>
      </c>
      <c r="F91" s="268">
        <v>0</v>
      </c>
      <c r="G91" s="268">
        <v>0</v>
      </c>
    </row>
    <row r="92" spans="1:8" x14ac:dyDescent="0.2">
      <c r="A92" s="123">
        <v>1129</v>
      </c>
      <c r="B92" s="124" t="s">
        <v>122</v>
      </c>
      <c r="C92" s="268">
        <v>0</v>
      </c>
      <c r="D92" s="268">
        <v>0</v>
      </c>
      <c r="E92" s="268">
        <v>0</v>
      </c>
      <c r="F92" s="268">
        <v>0</v>
      </c>
      <c r="G92" s="268">
        <v>0</v>
      </c>
    </row>
    <row r="93" spans="1:8" x14ac:dyDescent="0.2">
      <c r="A93" s="42">
        <v>1131</v>
      </c>
      <c r="B93" s="40" t="s">
        <v>123</v>
      </c>
      <c r="C93" s="272">
        <f>SUM(C94:C153)</f>
        <v>557688.73</v>
      </c>
      <c r="D93" s="272">
        <f>SUM(D94:D153)</f>
        <v>0</v>
      </c>
      <c r="E93" s="272">
        <f>SUM(E94:E153)</f>
        <v>0</v>
      </c>
      <c r="F93" s="272">
        <f>SUM(F94:F153)</f>
        <v>557688.73</v>
      </c>
      <c r="G93" s="272">
        <f>SUM(G94:G153)</f>
        <v>0</v>
      </c>
    </row>
    <row r="94" spans="1:8" x14ac:dyDescent="0.2">
      <c r="A94" s="42" t="s">
        <v>758</v>
      </c>
      <c r="B94" s="40" t="s">
        <v>759</v>
      </c>
      <c r="C94" s="268">
        <v>13757</v>
      </c>
      <c r="D94" s="268">
        <v>0</v>
      </c>
      <c r="E94" s="268">
        <v>0</v>
      </c>
      <c r="F94" s="268">
        <v>13757</v>
      </c>
      <c r="G94" s="268">
        <v>0</v>
      </c>
      <c r="H94" s="40" t="s">
        <v>760</v>
      </c>
    </row>
    <row r="95" spans="1:8" x14ac:dyDescent="0.2">
      <c r="A95" s="42" t="s">
        <v>761</v>
      </c>
      <c r="B95" s="40" t="s">
        <v>762</v>
      </c>
      <c r="C95" s="268">
        <v>1590.1</v>
      </c>
      <c r="D95" s="268">
        <v>0</v>
      </c>
      <c r="E95" s="268">
        <v>0</v>
      </c>
      <c r="F95" s="268">
        <v>1590.1</v>
      </c>
      <c r="G95" s="268">
        <v>0</v>
      </c>
      <c r="H95" s="40" t="s">
        <v>760</v>
      </c>
    </row>
    <row r="96" spans="1:8" x14ac:dyDescent="0.2">
      <c r="A96" s="42" t="s">
        <v>763</v>
      </c>
      <c r="B96" s="40" t="s">
        <v>764</v>
      </c>
      <c r="C96" s="268">
        <v>82058.58</v>
      </c>
      <c r="D96" s="268">
        <v>0</v>
      </c>
      <c r="E96" s="268">
        <v>0</v>
      </c>
      <c r="F96" s="268">
        <v>82058.58</v>
      </c>
      <c r="G96" s="268">
        <v>0</v>
      </c>
      <c r="H96" s="40" t="s">
        <v>760</v>
      </c>
    </row>
    <row r="97" spans="1:8" x14ac:dyDescent="0.2">
      <c r="A97" s="42" t="s">
        <v>765</v>
      </c>
      <c r="B97" s="40" t="s">
        <v>766</v>
      </c>
      <c r="C97" s="268">
        <v>5033</v>
      </c>
      <c r="D97" s="268">
        <v>0</v>
      </c>
      <c r="E97" s="268">
        <v>0</v>
      </c>
      <c r="F97" s="268">
        <v>5033</v>
      </c>
      <c r="G97" s="268">
        <v>0</v>
      </c>
      <c r="H97" s="40" t="s">
        <v>760</v>
      </c>
    </row>
    <row r="98" spans="1:8" x14ac:dyDescent="0.2">
      <c r="A98" s="42" t="s">
        <v>767</v>
      </c>
      <c r="B98" s="40" t="s">
        <v>768</v>
      </c>
      <c r="C98" s="268">
        <v>1895.51</v>
      </c>
      <c r="D98" s="268">
        <v>0</v>
      </c>
      <c r="E98" s="268">
        <v>0</v>
      </c>
      <c r="F98" s="268">
        <v>1895.51</v>
      </c>
      <c r="G98" s="268">
        <v>0</v>
      </c>
      <c r="H98" s="40" t="s">
        <v>760</v>
      </c>
    </row>
    <row r="99" spans="1:8" x14ac:dyDescent="0.2">
      <c r="A99" s="42" t="s">
        <v>1342</v>
      </c>
      <c r="B99" s="40" t="s">
        <v>1341</v>
      </c>
      <c r="C99" s="268">
        <v>11832</v>
      </c>
      <c r="D99" s="268">
        <v>0</v>
      </c>
      <c r="E99" s="268">
        <v>0</v>
      </c>
      <c r="F99" s="268">
        <v>11832</v>
      </c>
      <c r="G99" s="268">
        <v>0</v>
      </c>
      <c r="H99" s="40" t="s">
        <v>760</v>
      </c>
    </row>
    <row r="100" spans="1:8" x14ac:dyDescent="0.2">
      <c r="A100" s="42" t="s">
        <v>769</v>
      </c>
      <c r="B100" s="40" t="s">
        <v>770</v>
      </c>
      <c r="C100" s="268">
        <v>10000</v>
      </c>
      <c r="D100" s="268">
        <v>0</v>
      </c>
      <c r="E100" s="268">
        <v>0</v>
      </c>
      <c r="F100" s="268">
        <v>10000</v>
      </c>
      <c r="G100" s="268">
        <v>0</v>
      </c>
      <c r="H100" s="40" t="s">
        <v>760</v>
      </c>
    </row>
    <row r="101" spans="1:8" x14ac:dyDescent="0.2">
      <c r="A101" s="42" t="s">
        <v>771</v>
      </c>
      <c r="B101" s="40" t="s">
        <v>772</v>
      </c>
      <c r="C101" s="268">
        <v>4280</v>
      </c>
      <c r="D101" s="268">
        <v>0</v>
      </c>
      <c r="E101" s="268">
        <v>0</v>
      </c>
      <c r="F101" s="268">
        <v>4280</v>
      </c>
      <c r="G101" s="268">
        <v>0</v>
      </c>
      <c r="H101" s="40" t="s">
        <v>760</v>
      </c>
    </row>
    <row r="102" spans="1:8" x14ac:dyDescent="0.2">
      <c r="A102" s="42" t="s">
        <v>773</v>
      </c>
      <c r="B102" s="40" t="s">
        <v>732</v>
      </c>
      <c r="C102" s="268">
        <v>1911.78</v>
      </c>
      <c r="D102" s="268">
        <v>0</v>
      </c>
      <c r="E102" s="268">
        <v>0</v>
      </c>
      <c r="F102" s="268">
        <v>1911.78</v>
      </c>
      <c r="G102" s="268">
        <v>0</v>
      </c>
      <c r="H102" s="40" t="s">
        <v>760</v>
      </c>
    </row>
    <row r="103" spans="1:8" x14ac:dyDescent="0.2">
      <c r="A103" s="42" t="s">
        <v>774</v>
      </c>
      <c r="B103" s="40" t="s">
        <v>775</v>
      </c>
      <c r="C103" s="268">
        <v>2900</v>
      </c>
      <c r="D103" s="268">
        <v>0</v>
      </c>
      <c r="E103" s="268">
        <v>0</v>
      </c>
      <c r="F103" s="268">
        <v>2900</v>
      </c>
      <c r="G103" s="268">
        <v>0</v>
      </c>
      <c r="H103" s="40" t="s">
        <v>760</v>
      </c>
    </row>
    <row r="104" spans="1:8" x14ac:dyDescent="0.2">
      <c r="A104" s="42" t="s">
        <v>776</v>
      </c>
      <c r="B104" s="40" t="s">
        <v>777</v>
      </c>
      <c r="C104" s="268">
        <v>24167.26</v>
      </c>
      <c r="D104" s="268">
        <v>0</v>
      </c>
      <c r="E104" s="268">
        <v>0</v>
      </c>
      <c r="F104" s="268">
        <v>24167.26</v>
      </c>
      <c r="G104" s="268">
        <v>0</v>
      </c>
      <c r="H104" s="40" t="s">
        <v>760</v>
      </c>
    </row>
    <row r="105" spans="1:8" x14ac:dyDescent="0.2">
      <c r="A105" s="42" t="s">
        <v>778</v>
      </c>
      <c r="B105" s="40" t="s">
        <v>779</v>
      </c>
      <c r="C105" s="268">
        <v>5916</v>
      </c>
      <c r="D105" s="268">
        <v>0</v>
      </c>
      <c r="E105" s="268">
        <v>0</v>
      </c>
      <c r="F105" s="268">
        <v>5916</v>
      </c>
      <c r="G105" s="268">
        <v>0</v>
      </c>
      <c r="H105" s="40" t="s">
        <v>760</v>
      </c>
    </row>
    <row r="106" spans="1:8" x14ac:dyDescent="0.2">
      <c r="A106" s="42" t="s">
        <v>780</v>
      </c>
      <c r="B106" s="40" t="s">
        <v>781</v>
      </c>
      <c r="C106" s="268">
        <v>20621.759999999998</v>
      </c>
      <c r="D106" s="268">
        <v>0</v>
      </c>
      <c r="E106" s="268">
        <v>0</v>
      </c>
      <c r="F106" s="268">
        <v>20621.759999999998</v>
      </c>
      <c r="G106" s="268">
        <v>0</v>
      </c>
      <c r="H106" s="40" t="s">
        <v>760</v>
      </c>
    </row>
    <row r="107" spans="1:8" x14ac:dyDescent="0.2">
      <c r="A107" s="42" t="s">
        <v>782</v>
      </c>
      <c r="B107" s="40" t="s">
        <v>783</v>
      </c>
      <c r="C107" s="268">
        <v>13920</v>
      </c>
      <c r="D107" s="268">
        <v>0</v>
      </c>
      <c r="E107" s="268">
        <v>0</v>
      </c>
      <c r="F107" s="268">
        <v>13920</v>
      </c>
      <c r="G107" s="268">
        <v>0</v>
      </c>
      <c r="H107" s="40" t="s">
        <v>760</v>
      </c>
    </row>
    <row r="108" spans="1:8" x14ac:dyDescent="0.2">
      <c r="A108" s="42" t="s">
        <v>784</v>
      </c>
      <c r="B108" s="40" t="s">
        <v>785</v>
      </c>
      <c r="C108" s="268">
        <v>2320</v>
      </c>
      <c r="D108" s="268">
        <v>0</v>
      </c>
      <c r="E108" s="268">
        <v>0</v>
      </c>
      <c r="F108" s="268">
        <v>2320</v>
      </c>
      <c r="G108" s="268">
        <v>0</v>
      </c>
      <c r="H108" s="40" t="s">
        <v>760</v>
      </c>
    </row>
    <row r="109" spans="1:8" x14ac:dyDescent="0.2">
      <c r="A109" s="42" t="s">
        <v>786</v>
      </c>
      <c r="B109" s="40" t="s">
        <v>787</v>
      </c>
      <c r="C109" s="268">
        <v>8121.66</v>
      </c>
      <c r="D109" s="268">
        <v>0</v>
      </c>
      <c r="E109" s="268">
        <v>0</v>
      </c>
      <c r="F109" s="268">
        <v>8121.66</v>
      </c>
      <c r="G109" s="268">
        <v>0</v>
      </c>
      <c r="H109" s="40" t="s">
        <v>760</v>
      </c>
    </row>
    <row r="110" spans="1:8" x14ac:dyDescent="0.2">
      <c r="A110" s="42" t="s">
        <v>788</v>
      </c>
      <c r="B110" s="40" t="s">
        <v>736</v>
      </c>
      <c r="C110" s="268">
        <v>2320</v>
      </c>
      <c r="D110" s="268">
        <v>0</v>
      </c>
      <c r="E110" s="268">
        <v>0</v>
      </c>
      <c r="F110" s="268">
        <v>2320</v>
      </c>
      <c r="G110" s="268">
        <v>0</v>
      </c>
      <c r="H110" s="40" t="s">
        <v>760</v>
      </c>
    </row>
    <row r="111" spans="1:8" x14ac:dyDescent="0.2">
      <c r="A111" s="42" t="s">
        <v>789</v>
      </c>
      <c r="B111" s="40" t="s">
        <v>790</v>
      </c>
      <c r="C111" s="268">
        <v>5800</v>
      </c>
      <c r="D111" s="268">
        <v>0</v>
      </c>
      <c r="E111" s="268">
        <v>0</v>
      </c>
      <c r="F111" s="268">
        <v>5800</v>
      </c>
      <c r="G111" s="268">
        <v>0</v>
      </c>
      <c r="H111" s="40" t="s">
        <v>760</v>
      </c>
    </row>
    <row r="112" spans="1:8" x14ac:dyDescent="0.2">
      <c r="A112" s="42" t="s">
        <v>791</v>
      </c>
      <c r="B112" s="40" t="s">
        <v>792</v>
      </c>
      <c r="C112" s="268">
        <v>29722</v>
      </c>
      <c r="D112" s="268">
        <v>0</v>
      </c>
      <c r="E112" s="268">
        <v>0</v>
      </c>
      <c r="F112" s="268">
        <v>29722</v>
      </c>
      <c r="G112" s="268">
        <v>0</v>
      </c>
      <c r="H112" s="40" t="s">
        <v>760</v>
      </c>
    </row>
    <row r="113" spans="1:8" x14ac:dyDescent="0.2">
      <c r="A113" s="42" t="s">
        <v>793</v>
      </c>
      <c r="B113" s="40" t="s">
        <v>794</v>
      </c>
      <c r="C113" s="268">
        <v>5200</v>
      </c>
      <c r="D113" s="268">
        <v>0</v>
      </c>
      <c r="E113" s="268">
        <v>0</v>
      </c>
      <c r="F113" s="268">
        <v>5200</v>
      </c>
      <c r="G113" s="268">
        <v>0</v>
      </c>
      <c r="H113" s="40" t="s">
        <v>760</v>
      </c>
    </row>
    <row r="114" spans="1:8" x14ac:dyDescent="0.2">
      <c r="A114" s="42" t="s">
        <v>795</v>
      </c>
      <c r="B114" s="40" t="s">
        <v>796</v>
      </c>
      <c r="C114" s="268">
        <v>21231.48</v>
      </c>
      <c r="D114" s="268">
        <v>0</v>
      </c>
      <c r="E114" s="268">
        <v>0</v>
      </c>
      <c r="F114" s="268">
        <v>21231.48</v>
      </c>
      <c r="G114" s="268">
        <v>0</v>
      </c>
      <c r="H114" s="40" t="s">
        <v>760</v>
      </c>
    </row>
    <row r="115" spans="1:8" x14ac:dyDescent="0.2">
      <c r="A115" s="42" t="s">
        <v>797</v>
      </c>
      <c r="B115" s="40" t="s">
        <v>798</v>
      </c>
      <c r="C115" s="268">
        <v>2309.21</v>
      </c>
      <c r="D115" s="268">
        <v>0</v>
      </c>
      <c r="E115" s="268">
        <v>0</v>
      </c>
      <c r="F115" s="268">
        <v>2309.21</v>
      </c>
      <c r="G115" s="268">
        <v>0</v>
      </c>
      <c r="H115" s="40" t="s">
        <v>760</v>
      </c>
    </row>
    <row r="116" spans="1:8" x14ac:dyDescent="0.2">
      <c r="A116" s="42" t="s">
        <v>799</v>
      </c>
      <c r="B116" s="40" t="s">
        <v>800</v>
      </c>
      <c r="C116" s="268">
        <v>6375.03</v>
      </c>
      <c r="D116" s="268">
        <v>0</v>
      </c>
      <c r="E116" s="268">
        <v>0</v>
      </c>
      <c r="F116" s="268">
        <v>6375.03</v>
      </c>
      <c r="G116" s="268">
        <v>0</v>
      </c>
      <c r="H116" s="40" t="s">
        <v>760</v>
      </c>
    </row>
    <row r="117" spans="1:8" x14ac:dyDescent="0.2">
      <c r="A117" s="42" t="s">
        <v>801</v>
      </c>
      <c r="B117" s="40" t="s">
        <v>683</v>
      </c>
      <c r="C117" s="268">
        <v>20.9</v>
      </c>
      <c r="D117" s="268">
        <v>0</v>
      </c>
      <c r="E117" s="268">
        <v>0</v>
      </c>
      <c r="F117" s="268">
        <v>20.9</v>
      </c>
      <c r="G117" s="268">
        <v>0</v>
      </c>
      <c r="H117" s="40" t="s">
        <v>760</v>
      </c>
    </row>
    <row r="118" spans="1:8" x14ac:dyDescent="0.2">
      <c r="A118" s="42" t="s">
        <v>802</v>
      </c>
      <c r="B118" s="40" t="s">
        <v>803</v>
      </c>
      <c r="C118" s="268">
        <v>4000</v>
      </c>
      <c r="D118" s="268">
        <v>0</v>
      </c>
      <c r="E118" s="268">
        <v>0</v>
      </c>
      <c r="F118" s="268">
        <v>4000</v>
      </c>
      <c r="G118" s="268">
        <v>0</v>
      </c>
      <c r="H118" s="40" t="s">
        <v>760</v>
      </c>
    </row>
    <row r="119" spans="1:8" x14ac:dyDescent="0.2">
      <c r="A119" s="42" t="s">
        <v>804</v>
      </c>
      <c r="B119" s="40" t="s">
        <v>805</v>
      </c>
      <c r="C119" s="268">
        <v>372.7</v>
      </c>
      <c r="D119" s="268">
        <v>0</v>
      </c>
      <c r="E119" s="268">
        <v>0</v>
      </c>
      <c r="F119" s="268">
        <v>372.7</v>
      </c>
      <c r="G119" s="268">
        <v>0</v>
      </c>
      <c r="H119" s="40" t="s">
        <v>760</v>
      </c>
    </row>
    <row r="120" spans="1:8" x14ac:dyDescent="0.2">
      <c r="A120" s="42" t="s">
        <v>806</v>
      </c>
      <c r="B120" s="40" t="s">
        <v>807</v>
      </c>
      <c r="C120" s="268">
        <v>518.75</v>
      </c>
      <c r="D120" s="268">
        <v>0</v>
      </c>
      <c r="E120" s="268">
        <v>0</v>
      </c>
      <c r="F120" s="268">
        <v>518.75</v>
      </c>
      <c r="G120" s="268">
        <v>0</v>
      </c>
      <c r="H120" s="40" t="s">
        <v>760</v>
      </c>
    </row>
    <row r="121" spans="1:8" x14ac:dyDescent="0.2">
      <c r="A121" s="42" t="s">
        <v>808</v>
      </c>
      <c r="B121" s="40" t="s">
        <v>809</v>
      </c>
      <c r="C121" s="268">
        <v>180</v>
      </c>
      <c r="D121" s="268">
        <v>0</v>
      </c>
      <c r="E121" s="268">
        <v>0</v>
      </c>
      <c r="F121" s="268">
        <v>180</v>
      </c>
      <c r="G121" s="268">
        <v>0</v>
      </c>
      <c r="H121" s="40" t="s">
        <v>760</v>
      </c>
    </row>
    <row r="122" spans="1:8" x14ac:dyDescent="0.2">
      <c r="A122" s="42" t="s">
        <v>810</v>
      </c>
      <c r="B122" s="40" t="s">
        <v>811</v>
      </c>
      <c r="C122" s="268">
        <v>9000.01</v>
      </c>
      <c r="D122" s="268">
        <v>0</v>
      </c>
      <c r="E122" s="268">
        <v>0</v>
      </c>
      <c r="F122" s="268">
        <v>9000.01</v>
      </c>
      <c r="G122" s="268">
        <v>0</v>
      </c>
      <c r="H122" s="40" t="s">
        <v>760</v>
      </c>
    </row>
    <row r="123" spans="1:8" x14ac:dyDescent="0.2">
      <c r="A123" s="42" t="s">
        <v>812</v>
      </c>
      <c r="B123" s="40" t="s">
        <v>813</v>
      </c>
      <c r="C123" s="268">
        <v>620.88</v>
      </c>
      <c r="D123" s="268">
        <v>0</v>
      </c>
      <c r="E123" s="268">
        <v>0</v>
      </c>
      <c r="F123" s="268">
        <v>620.88</v>
      </c>
      <c r="G123" s="268">
        <v>0</v>
      </c>
      <c r="H123" s="40" t="s">
        <v>760</v>
      </c>
    </row>
    <row r="124" spans="1:8" x14ac:dyDescent="0.2">
      <c r="A124" s="42" t="s">
        <v>814</v>
      </c>
      <c r="B124" s="40" t="s">
        <v>815</v>
      </c>
      <c r="C124" s="268">
        <v>434.45</v>
      </c>
      <c r="D124" s="268">
        <v>0</v>
      </c>
      <c r="E124" s="268">
        <v>0</v>
      </c>
      <c r="F124" s="268">
        <v>434.45</v>
      </c>
      <c r="G124" s="268">
        <v>0</v>
      </c>
      <c r="H124" s="40" t="s">
        <v>760</v>
      </c>
    </row>
    <row r="125" spans="1:8" x14ac:dyDescent="0.2">
      <c r="A125" s="42" t="s">
        <v>816</v>
      </c>
      <c r="B125" s="40" t="s">
        <v>817</v>
      </c>
      <c r="C125" s="268">
        <v>3480</v>
      </c>
      <c r="D125" s="268">
        <v>0</v>
      </c>
      <c r="E125" s="268">
        <v>0</v>
      </c>
      <c r="F125" s="268">
        <v>3480</v>
      </c>
      <c r="G125" s="268">
        <v>0</v>
      </c>
      <c r="H125" s="40" t="s">
        <v>760</v>
      </c>
    </row>
    <row r="126" spans="1:8" x14ac:dyDescent="0.2">
      <c r="A126" s="42" t="s">
        <v>818</v>
      </c>
      <c r="B126" s="40" t="s">
        <v>819</v>
      </c>
      <c r="C126" s="268">
        <v>50</v>
      </c>
      <c r="D126" s="268">
        <v>0</v>
      </c>
      <c r="E126" s="268">
        <v>0</v>
      </c>
      <c r="F126" s="268">
        <v>50</v>
      </c>
      <c r="G126" s="268">
        <v>0</v>
      </c>
      <c r="H126" s="40" t="s">
        <v>760</v>
      </c>
    </row>
    <row r="127" spans="1:8" x14ac:dyDescent="0.2">
      <c r="A127" s="42" t="s">
        <v>820</v>
      </c>
      <c r="B127" s="40" t="s">
        <v>821</v>
      </c>
      <c r="C127" s="268">
        <v>80.55</v>
      </c>
      <c r="D127" s="268">
        <v>0</v>
      </c>
      <c r="E127" s="268">
        <v>0</v>
      </c>
      <c r="F127" s="268">
        <v>80.55</v>
      </c>
      <c r="G127" s="268">
        <v>0</v>
      </c>
      <c r="H127" s="40" t="s">
        <v>760</v>
      </c>
    </row>
    <row r="128" spans="1:8" x14ac:dyDescent="0.2">
      <c r="A128" s="42" t="s">
        <v>822</v>
      </c>
      <c r="B128" s="40" t="s">
        <v>823</v>
      </c>
      <c r="C128" s="268">
        <v>90</v>
      </c>
      <c r="D128" s="268">
        <v>0</v>
      </c>
      <c r="E128" s="268">
        <v>0</v>
      </c>
      <c r="F128" s="268">
        <v>90</v>
      </c>
      <c r="G128" s="268">
        <v>0</v>
      </c>
      <c r="H128" s="40" t="s">
        <v>760</v>
      </c>
    </row>
    <row r="129" spans="1:8" x14ac:dyDescent="0.2">
      <c r="A129" s="42" t="s">
        <v>824</v>
      </c>
      <c r="B129" s="40" t="s">
        <v>825</v>
      </c>
      <c r="C129" s="268">
        <v>3396</v>
      </c>
      <c r="D129" s="268">
        <v>0</v>
      </c>
      <c r="E129" s="268">
        <v>0</v>
      </c>
      <c r="F129" s="268">
        <v>3396</v>
      </c>
      <c r="G129" s="268">
        <v>0</v>
      </c>
      <c r="H129" s="40" t="s">
        <v>760</v>
      </c>
    </row>
    <row r="130" spans="1:8" x14ac:dyDescent="0.2">
      <c r="A130" s="42" t="s">
        <v>826</v>
      </c>
      <c r="B130" s="40" t="s">
        <v>827</v>
      </c>
      <c r="C130" s="268">
        <v>56.25</v>
      </c>
      <c r="D130" s="268">
        <v>0</v>
      </c>
      <c r="E130" s="268">
        <v>0</v>
      </c>
      <c r="F130" s="268">
        <v>56.25</v>
      </c>
      <c r="G130" s="268">
        <v>0</v>
      </c>
      <c r="H130" s="40" t="s">
        <v>760</v>
      </c>
    </row>
    <row r="131" spans="1:8" x14ac:dyDescent="0.2">
      <c r="A131" s="42" t="s">
        <v>828</v>
      </c>
      <c r="B131" s="40" t="s">
        <v>829</v>
      </c>
      <c r="C131" s="268">
        <v>63.75</v>
      </c>
      <c r="D131" s="268">
        <v>0</v>
      </c>
      <c r="E131" s="268">
        <v>0</v>
      </c>
      <c r="F131" s="268">
        <v>63.75</v>
      </c>
      <c r="G131" s="268">
        <v>0</v>
      </c>
      <c r="H131" s="40" t="s">
        <v>760</v>
      </c>
    </row>
    <row r="132" spans="1:8" x14ac:dyDescent="0.2">
      <c r="A132" s="42" t="s">
        <v>830</v>
      </c>
      <c r="B132" s="40" t="s">
        <v>831</v>
      </c>
      <c r="C132" s="268">
        <v>412.95</v>
      </c>
      <c r="D132" s="268">
        <v>0</v>
      </c>
      <c r="E132" s="268">
        <v>0</v>
      </c>
      <c r="F132" s="268">
        <v>412.95</v>
      </c>
      <c r="G132" s="268">
        <v>0</v>
      </c>
      <c r="H132" s="40" t="s">
        <v>760</v>
      </c>
    </row>
    <row r="133" spans="1:8" x14ac:dyDescent="0.2">
      <c r="A133" s="42" t="s">
        <v>832</v>
      </c>
      <c r="B133" s="40" t="s">
        <v>833</v>
      </c>
      <c r="C133" s="268">
        <v>17256.18</v>
      </c>
      <c r="D133" s="268">
        <v>0</v>
      </c>
      <c r="E133" s="268">
        <v>0</v>
      </c>
      <c r="F133" s="268">
        <v>17256.18</v>
      </c>
      <c r="G133" s="268">
        <v>0</v>
      </c>
      <c r="H133" s="40" t="s">
        <v>760</v>
      </c>
    </row>
    <row r="134" spans="1:8" x14ac:dyDescent="0.2">
      <c r="A134" s="42" t="s">
        <v>834</v>
      </c>
      <c r="B134" s="40" t="s">
        <v>835</v>
      </c>
      <c r="C134" s="268">
        <v>7259</v>
      </c>
      <c r="D134" s="268">
        <v>0</v>
      </c>
      <c r="E134" s="268">
        <v>0</v>
      </c>
      <c r="F134" s="268">
        <v>7259</v>
      </c>
      <c r="G134" s="268">
        <v>0</v>
      </c>
      <c r="H134" s="40" t="s">
        <v>760</v>
      </c>
    </row>
    <row r="135" spans="1:8" x14ac:dyDescent="0.2">
      <c r="A135" s="42" t="s">
        <v>836</v>
      </c>
      <c r="B135" s="40" t="s">
        <v>837</v>
      </c>
      <c r="C135" s="268">
        <v>19162.990000000002</v>
      </c>
      <c r="D135" s="268">
        <v>0</v>
      </c>
      <c r="E135" s="268">
        <v>0</v>
      </c>
      <c r="F135" s="268">
        <v>19162.990000000002</v>
      </c>
      <c r="G135" s="268">
        <v>0</v>
      </c>
      <c r="H135" s="40" t="s">
        <v>760</v>
      </c>
    </row>
    <row r="136" spans="1:8" x14ac:dyDescent="0.2">
      <c r="A136" s="42" t="s">
        <v>838</v>
      </c>
      <c r="B136" s="40" t="s">
        <v>839</v>
      </c>
      <c r="C136" s="268">
        <v>15780</v>
      </c>
      <c r="D136" s="268">
        <v>0</v>
      </c>
      <c r="E136" s="268">
        <v>0</v>
      </c>
      <c r="F136" s="268">
        <v>15780</v>
      </c>
      <c r="G136" s="268">
        <v>0</v>
      </c>
      <c r="H136" s="40" t="s">
        <v>760</v>
      </c>
    </row>
    <row r="137" spans="1:8" x14ac:dyDescent="0.2">
      <c r="A137" s="42" t="s">
        <v>840</v>
      </c>
      <c r="B137" s="40" t="s">
        <v>841</v>
      </c>
      <c r="C137" s="268">
        <v>7163.11</v>
      </c>
      <c r="D137" s="268">
        <v>0</v>
      </c>
      <c r="E137" s="268">
        <v>0</v>
      </c>
      <c r="F137" s="268">
        <v>7163.11</v>
      </c>
      <c r="G137" s="268">
        <v>0</v>
      </c>
      <c r="H137" s="40" t="s">
        <v>760</v>
      </c>
    </row>
    <row r="138" spans="1:8" x14ac:dyDescent="0.2">
      <c r="A138" s="42" t="s">
        <v>842</v>
      </c>
      <c r="B138" s="40" t="s">
        <v>843</v>
      </c>
      <c r="C138" s="268">
        <v>292</v>
      </c>
      <c r="D138" s="268">
        <v>0</v>
      </c>
      <c r="E138" s="268">
        <v>0</v>
      </c>
      <c r="F138" s="268">
        <v>292</v>
      </c>
      <c r="G138" s="268">
        <v>0</v>
      </c>
      <c r="H138" s="40" t="s">
        <v>760</v>
      </c>
    </row>
    <row r="139" spans="1:8" x14ac:dyDescent="0.2">
      <c r="A139" s="42" t="s">
        <v>844</v>
      </c>
      <c r="B139" s="40" t="s">
        <v>845</v>
      </c>
      <c r="C139" s="268">
        <v>30</v>
      </c>
      <c r="D139" s="268">
        <v>0</v>
      </c>
      <c r="E139" s="268">
        <v>0</v>
      </c>
      <c r="F139" s="268">
        <v>30</v>
      </c>
      <c r="G139" s="268">
        <v>0</v>
      </c>
      <c r="H139" s="40" t="s">
        <v>760</v>
      </c>
    </row>
    <row r="140" spans="1:8" x14ac:dyDescent="0.2">
      <c r="A140" s="42" t="s">
        <v>846</v>
      </c>
      <c r="B140" s="40" t="s">
        <v>847</v>
      </c>
      <c r="C140" s="268">
        <v>30</v>
      </c>
      <c r="D140" s="268">
        <v>0</v>
      </c>
      <c r="E140" s="268">
        <v>0</v>
      </c>
      <c r="F140" s="268">
        <v>30</v>
      </c>
      <c r="G140" s="268">
        <v>0</v>
      </c>
      <c r="H140" s="40" t="s">
        <v>760</v>
      </c>
    </row>
    <row r="141" spans="1:8" x14ac:dyDescent="0.2">
      <c r="A141" s="42" t="s">
        <v>848</v>
      </c>
      <c r="B141" s="40" t="s">
        <v>849</v>
      </c>
      <c r="C141" s="268">
        <v>3885</v>
      </c>
      <c r="D141" s="268">
        <v>0</v>
      </c>
      <c r="E141" s="268">
        <v>0</v>
      </c>
      <c r="F141" s="268">
        <v>3885</v>
      </c>
      <c r="G141" s="268">
        <v>0</v>
      </c>
      <c r="H141" s="40" t="s">
        <v>760</v>
      </c>
    </row>
    <row r="142" spans="1:8" x14ac:dyDescent="0.2">
      <c r="A142" s="42" t="s">
        <v>850</v>
      </c>
      <c r="B142" s="40" t="s">
        <v>851</v>
      </c>
      <c r="C142" s="268">
        <v>85605.68</v>
      </c>
      <c r="D142" s="268">
        <v>0</v>
      </c>
      <c r="E142" s="268">
        <v>0</v>
      </c>
      <c r="F142" s="268">
        <v>85605.68</v>
      </c>
      <c r="G142" s="268">
        <v>0</v>
      </c>
      <c r="H142" s="40" t="s">
        <v>760</v>
      </c>
    </row>
    <row r="143" spans="1:8" x14ac:dyDescent="0.2">
      <c r="A143" s="42" t="s">
        <v>852</v>
      </c>
      <c r="B143" s="40" t="s">
        <v>853</v>
      </c>
      <c r="C143" s="268">
        <v>24000</v>
      </c>
      <c r="D143" s="268">
        <v>0</v>
      </c>
      <c r="E143" s="268">
        <v>0</v>
      </c>
      <c r="F143" s="268">
        <v>24000</v>
      </c>
      <c r="G143" s="268">
        <v>0</v>
      </c>
      <c r="H143" s="40" t="s">
        <v>760</v>
      </c>
    </row>
    <row r="144" spans="1:8" x14ac:dyDescent="0.2">
      <c r="A144" s="42" t="s">
        <v>854</v>
      </c>
      <c r="B144" s="40" t="s">
        <v>855</v>
      </c>
      <c r="C144" s="268">
        <v>6699.79</v>
      </c>
      <c r="D144" s="268">
        <v>0</v>
      </c>
      <c r="E144" s="268">
        <v>0</v>
      </c>
      <c r="F144" s="268">
        <v>6699.79</v>
      </c>
      <c r="G144" s="268">
        <v>0</v>
      </c>
      <c r="H144" s="40" t="s">
        <v>760</v>
      </c>
    </row>
    <row r="145" spans="1:8" x14ac:dyDescent="0.2">
      <c r="A145" s="42" t="s">
        <v>856</v>
      </c>
      <c r="B145" s="40" t="s">
        <v>857</v>
      </c>
      <c r="C145" s="268">
        <v>2391</v>
      </c>
      <c r="D145" s="268">
        <v>0</v>
      </c>
      <c r="E145" s="268">
        <v>0</v>
      </c>
      <c r="F145" s="268">
        <v>2391</v>
      </c>
      <c r="G145" s="268">
        <v>0</v>
      </c>
      <c r="H145" s="40" t="s">
        <v>760</v>
      </c>
    </row>
    <row r="146" spans="1:8" x14ac:dyDescent="0.2">
      <c r="A146" s="42" t="s">
        <v>1340</v>
      </c>
      <c r="B146" s="40" t="s">
        <v>1339</v>
      </c>
      <c r="C146" s="268">
        <v>-905.58</v>
      </c>
      <c r="D146" s="268">
        <v>0</v>
      </c>
      <c r="E146" s="268">
        <v>0</v>
      </c>
      <c r="F146" s="268">
        <v>-905.58</v>
      </c>
      <c r="G146" s="268">
        <v>0</v>
      </c>
    </row>
    <row r="147" spans="1:8" x14ac:dyDescent="0.2">
      <c r="A147" s="42" t="s">
        <v>1338</v>
      </c>
      <c r="B147" s="40" t="s">
        <v>1337</v>
      </c>
      <c r="C147" s="268">
        <v>10000</v>
      </c>
      <c r="D147" s="268">
        <v>0</v>
      </c>
      <c r="E147" s="268">
        <v>0</v>
      </c>
      <c r="F147" s="268">
        <v>10000</v>
      </c>
      <c r="G147" s="268">
        <v>0</v>
      </c>
      <c r="H147" s="40" t="s">
        <v>760</v>
      </c>
    </row>
    <row r="148" spans="1:8" x14ac:dyDescent="0.2">
      <c r="A148" s="42" t="s">
        <v>1336</v>
      </c>
      <c r="B148" s="40" t="s">
        <v>1001</v>
      </c>
      <c r="C148" s="268">
        <v>5000</v>
      </c>
      <c r="D148" s="268">
        <v>0</v>
      </c>
      <c r="E148" s="268">
        <v>0</v>
      </c>
      <c r="F148" s="268">
        <v>5000</v>
      </c>
      <c r="G148" s="268">
        <v>0</v>
      </c>
      <c r="H148" s="40" t="s">
        <v>760</v>
      </c>
    </row>
    <row r="149" spans="1:8" x14ac:dyDescent="0.2">
      <c r="A149" s="42" t="s">
        <v>1335</v>
      </c>
      <c r="B149" s="40" t="s">
        <v>1334</v>
      </c>
      <c r="C149" s="268">
        <v>10000</v>
      </c>
      <c r="D149" s="268">
        <v>0</v>
      </c>
      <c r="E149" s="268">
        <v>0</v>
      </c>
      <c r="F149" s="268">
        <v>10000</v>
      </c>
      <c r="G149" s="268">
        <v>0</v>
      </c>
      <c r="H149" s="40" t="s">
        <v>760</v>
      </c>
    </row>
    <row r="150" spans="1:8" x14ac:dyDescent="0.2">
      <c r="A150" s="42" t="s">
        <v>1333</v>
      </c>
      <c r="B150" s="40" t="s">
        <v>1332</v>
      </c>
      <c r="C150" s="268">
        <v>10000</v>
      </c>
      <c r="D150" s="268">
        <v>0</v>
      </c>
      <c r="E150" s="268">
        <v>0</v>
      </c>
      <c r="F150" s="268">
        <v>10000</v>
      </c>
      <c r="G150" s="268">
        <v>0</v>
      </c>
      <c r="H150" s="40" t="s">
        <v>760</v>
      </c>
    </row>
    <row r="151" spans="1:8" x14ac:dyDescent="0.2">
      <c r="A151" s="42" t="s">
        <v>1331</v>
      </c>
      <c r="B151" s="40" t="s">
        <v>1330</v>
      </c>
      <c r="C151" s="268">
        <v>1500</v>
      </c>
      <c r="D151" s="268">
        <v>0</v>
      </c>
      <c r="E151" s="268">
        <v>0</v>
      </c>
      <c r="F151" s="268">
        <v>1500</v>
      </c>
      <c r="G151" s="268">
        <v>0</v>
      </c>
      <c r="H151" s="40" t="s">
        <v>760</v>
      </c>
    </row>
    <row r="152" spans="1:8" x14ac:dyDescent="0.2">
      <c r="A152" s="42" t="s">
        <v>1329</v>
      </c>
      <c r="B152" s="40" t="s">
        <v>1328</v>
      </c>
      <c r="C152" s="268">
        <v>8500</v>
      </c>
      <c r="D152" s="268">
        <v>0</v>
      </c>
      <c r="E152" s="268">
        <v>0</v>
      </c>
      <c r="F152" s="268">
        <v>8500</v>
      </c>
      <c r="G152" s="268">
        <v>0</v>
      </c>
      <c r="H152" s="40" t="s">
        <v>760</v>
      </c>
    </row>
    <row r="153" spans="1:8" x14ac:dyDescent="0.2">
      <c r="A153" s="42" t="s">
        <v>1327</v>
      </c>
      <c r="B153" s="40" t="s">
        <v>1326</v>
      </c>
      <c r="C153" s="268">
        <v>17980</v>
      </c>
      <c r="D153" s="268">
        <v>0</v>
      </c>
      <c r="E153" s="268">
        <v>0</v>
      </c>
      <c r="F153" s="268">
        <v>17980</v>
      </c>
      <c r="G153" s="268">
        <v>0</v>
      </c>
      <c r="H153" s="40" t="s">
        <v>760</v>
      </c>
    </row>
    <row r="154" spans="1:8" x14ac:dyDescent="0.2">
      <c r="A154" s="42">
        <v>1132</v>
      </c>
      <c r="B154" s="40" t="s">
        <v>124</v>
      </c>
      <c r="C154" s="268">
        <v>0</v>
      </c>
      <c r="D154" s="268">
        <v>0</v>
      </c>
      <c r="E154" s="268">
        <v>0</v>
      </c>
      <c r="F154" s="268">
        <v>0</v>
      </c>
      <c r="G154" s="268">
        <v>0</v>
      </c>
    </row>
    <row r="155" spans="1:8" x14ac:dyDescent="0.2">
      <c r="A155" s="42">
        <v>1133</v>
      </c>
      <c r="B155" s="40" t="s">
        <v>125</v>
      </c>
      <c r="C155" s="268">
        <v>0</v>
      </c>
      <c r="D155" s="268">
        <v>0</v>
      </c>
      <c r="E155" s="268">
        <v>0</v>
      </c>
      <c r="F155" s="268">
        <v>0</v>
      </c>
      <c r="G155" s="268">
        <v>0</v>
      </c>
    </row>
    <row r="156" spans="1:8" x14ac:dyDescent="0.2">
      <c r="A156" s="42">
        <v>1134</v>
      </c>
      <c r="B156" s="40" t="s">
        <v>126</v>
      </c>
      <c r="C156" s="268">
        <v>0</v>
      </c>
      <c r="D156" s="268">
        <v>0</v>
      </c>
      <c r="E156" s="268">
        <v>0</v>
      </c>
      <c r="F156" s="268">
        <v>0</v>
      </c>
      <c r="G156" s="268">
        <v>0</v>
      </c>
    </row>
    <row r="157" spans="1:8" x14ac:dyDescent="0.2">
      <c r="A157" s="42">
        <v>1139</v>
      </c>
      <c r="B157" s="40" t="s">
        <v>127</v>
      </c>
      <c r="C157" s="268">
        <v>0</v>
      </c>
      <c r="D157" s="268">
        <v>0</v>
      </c>
      <c r="E157" s="268">
        <v>0</v>
      </c>
      <c r="F157" s="268">
        <v>0</v>
      </c>
      <c r="G157" s="268">
        <v>0</v>
      </c>
    </row>
    <row r="159" spans="1:8" x14ac:dyDescent="0.2">
      <c r="A159" s="39" t="s">
        <v>128</v>
      </c>
      <c r="B159" s="39"/>
      <c r="C159" s="39"/>
      <c r="D159" s="39"/>
      <c r="E159" s="39"/>
      <c r="F159" s="39"/>
      <c r="G159" s="39"/>
      <c r="H159" s="39"/>
    </row>
    <row r="160" spans="1:8" x14ac:dyDescent="0.2">
      <c r="A160" s="41" t="s">
        <v>101</v>
      </c>
      <c r="B160" s="41" t="s">
        <v>102</v>
      </c>
      <c r="C160" s="41" t="s">
        <v>103</v>
      </c>
      <c r="D160" s="41" t="s">
        <v>129</v>
      </c>
      <c r="E160" s="41" t="s">
        <v>130</v>
      </c>
      <c r="F160" s="41" t="s">
        <v>131</v>
      </c>
      <c r="G160" s="41" t="s">
        <v>132</v>
      </c>
      <c r="H160" s="41"/>
    </row>
    <row r="161" spans="1:8" x14ac:dyDescent="0.2">
      <c r="A161" s="42">
        <v>1140</v>
      </c>
      <c r="B161" s="40" t="s">
        <v>133</v>
      </c>
      <c r="C161" s="268">
        <v>0</v>
      </c>
      <c r="D161" s="268">
        <v>0</v>
      </c>
      <c r="E161" s="268">
        <v>0</v>
      </c>
      <c r="F161" s="268">
        <v>0</v>
      </c>
      <c r="G161" s="268">
        <v>0</v>
      </c>
    </row>
    <row r="162" spans="1:8" x14ac:dyDescent="0.2">
      <c r="A162" s="42">
        <v>1141</v>
      </c>
      <c r="B162" s="40" t="s">
        <v>134</v>
      </c>
      <c r="C162" s="268">
        <v>0</v>
      </c>
      <c r="D162" s="268">
        <v>0</v>
      </c>
      <c r="E162" s="268">
        <v>0</v>
      </c>
      <c r="F162" s="268">
        <v>0</v>
      </c>
      <c r="G162" s="268">
        <v>0</v>
      </c>
    </row>
    <row r="163" spans="1:8" x14ac:dyDescent="0.2">
      <c r="A163" s="42">
        <v>1142</v>
      </c>
      <c r="B163" s="40" t="s">
        <v>135</v>
      </c>
      <c r="C163" s="268">
        <v>0</v>
      </c>
      <c r="D163" s="268">
        <v>0</v>
      </c>
      <c r="E163" s="268">
        <v>0</v>
      </c>
      <c r="F163" s="268">
        <v>0</v>
      </c>
      <c r="G163" s="268">
        <v>0</v>
      </c>
    </row>
    <row r="164" spans="1:8" x14ac:dyDescent="0.2">
      <c r="A164" s="42">
        <v>1143</v>
      </c>
      <c r="B164" s="40" t="s">
        <v>136</v>
      </c>
      <c r="C164" s="268">
        <v>0</v>
      </c>
      <c r="D164" s="268">
        <v>0</v>
      </c>
      <c r="E164" s="268">
        <v>0</v>
      </c>
      <c r="F164" s="268">
        <v>0</v>
      </c>
      <c r="G164" s="268">
        <v>0</v>
      </c>
    </row>
    <row r="165" spans="1:8" x14ac:dyDescent="0.2">
      <c r="A165" s="42">
        <v>1144</v>
      </c>
      <c r="B165" s="40" t="s">
        <v>137</v>
      </c>
      <c r="C165" s="268">
        <v>0</v>
      </c>
      <c r="D165" s="268">
        <v>0</v>
      </c>
      <c r="E165" s="268">
        <v>0</v>
      </c>
      <c r="F165" s="268">
        <v>0</v>
      </c>
      <c r="G165" s="268">
        <v>0</v>
      </c>
    </row>
    <row r="166" spans="1:8" x14ac:dyDescent="0.2">
      <c r="A166" s="42">
        <v>1145</v>
      </c>
      <c r="B166" s="40" t="s">
        <v>138</v>
      </c>
      <c r="C166" s="268">
        <v>0</v>
      </c>
      <c r="D166" s="268">
        <v>0</v>
      </c>
      <c r="E166" s="268">
        <v>0</v>
      </c>
      <c r="F166" s="268">
        <v>0</v>
      </c>
      <c r="G166" s="268">
        <v>0</v>
      </c>
    </row>
    <row r="168" spans="1:8" x14ac:dyDescent="0.2">
      <c r="A168" s="39" t="s">
        <v>139</v>
      </c>
      <c r="B168" s="39"/>
      <c r="C168" s="39"/>
      <c r="D168" s="39"/>
      <c r="E168" s="39"/>
      <c r="F168" s="39"/>
      <c r="G168" s="39"/>
      <c r="H168" s="39"/>
    </row>
    <row r="169" spans="1:8" x14ac:dyDescent="0.2">
      <c r="A169" s="41" t="s">
        <v>101</v>
      </c>
      <c r="B169" s="41" t="s">
        <v>102</v>
      </c>
      <c r="C169" s="41" t="s">
        <v>103</v>
      </c>
      <c r="D169" s="41" t="s">
        <v>140</v>
      </c>
      <c r="E169" s="41" t="s">
        <v>141</v>
      </c>
      <c r="F169" s="41" t="s">
        <v>142</v>
      </c>
      <c r="G169" s="41"/>
      <c r="H169" s="41"/>
    </row>
    <row r="170" spans="1:8" x14ac:dyDescent="0.2">
      <c r="A170" s="42">
        <v>1150</v>
      </c>
      <c r="B170" s="40" t="s">
        <v>143</v>
      </c>
      <c r="C170" s="268">
        <v>0</v>
      </c>
      <c r="D170" s="268">
        <v>0</v>
      </c>
      <c r="E170" s="268">
        <v>0</v>
      </c>
      <c r="F170" s="268">
        <v>0</v>
      </c>
      <c r="G170" s="268">
        <v>0</v>
      </c>
    </row>
    <row r="171" spans="1:8" x14ac:dyDescent="0.2">
      <c r="A171" s="42">
        <v>1151</v>
      </c>
      <c r="B171" s="40" t="s">
        <v>144</v>
      </c>
      <c r="C171" s="268">
        <v>0</v>
      </c>
      <c r="D171" s="268">
        <v>0</v>
      </c>
      <c r="E171" s="268">
        <v>0</v>
      </c>
      <c r="F171" s="268">
        <v>0</v>
      </c>
      <c r="G171" s="268">
        <v>0</v>
      </c>
    </row>
    <row r="173" spans="1:8" x14ac:dyDescent="0.2">
      <c r="A173" s="39" t="s">
        <v>145</v>
      </c>
      <c r="B173" s="39"/>
      <c r="C173" s="39"/>
      <c r="D173" s="39"/>
      <c r="E173" s="39"/>
      <c r="F173" s="39"/>
      <c r="G173" s="39"/>
      <c r="H173" s="39"/>
    </row>
    <row r="174" spans="1:8" x14ac:dyDescent="0.2">
      <c r="A174" s="41" t="s">
        <v>101</v>
      </c>
      <c r="B174" s="41" t="s">
        <v>102</v>
      </c>
      <c r="C174" s="41" t="s">
        <v>103</v>
      </c>
      <c r="D174" s="41" t="s">
        <v>104</v>
      </c>
      <c r="E174" s="41" t="s">
        <v>118</v>
      </c>
      <c r="F174" s="41"/>
      <c r="G174" s="41"/>
      <c r="H174" s="41"/>
    </row>
    <row r="175" spans="1:8" x14ac:dyDescent="0.2">
      <c r="A175" s="42">
        <v>1213</v>
      </c>
      <c r="B175" s="40" t="s">
        <v>146</v>
      </c>
      <c r="C175" s="114">
        <v>0</v>
      </c>
      <c r="D175" s="114">
        <v>0</v>
      </c>
      <c r="E175" s="114">
        <v>0</v>
      </c>
      <c r="F175" s="114">
        <v>0</v>
      </c>
      <c r="G175" s="114">
        <v>0</v>
      </c>
    </row>
    <row r="177" spans="1:8" x14ac:dyDescent="0.2">
      <c r="A177" s="39" t="s">
        <v>147</v>
      </c>
      <c r="B177" s="39"/>
      <c r="C177" s="39"/>
      <c r="D177" s="39"/>
      <c r="E177" s="39"/>
      <c r="F177" s="39"/>
      <c r="G177" s="39"/>
      <c r="H177" s="39"/>
    </row>
    <row r="178" spans="1:8" x14ac:dyDescent="0.2">
      <c r="A178" s="41" t="s">
        <v>101</v>
      </c>
      <c r="B178" s="41" t="s">
        <v>102</v>
      </c>
      <c r="C178" s="41" t="s">
        <v>103</v>
      </c>
      <c r="D178" s="41"/>
      <c r="E178" s="41"/>
      <c r="F178" s="41"/>
      <c r="G178" s="41"/>
      <c r="H178" s="41"/>
    </row>
    <row r="179" spans="1:8" x14ac:dyDescent="0.2">
      <c r="A179" s="42">
        <v>1214</v>
      </c>
      <c r="B179" s="40" t="s">
        <v>148</v>
      </c>
      <c r="C179" s="114">
        <v>0</v>
      </c>
      <c r="D179" s="114">
        <v>0</v>
      </c>
      <c r="E179" s="114">
        <v>0</v>
      </c>
      <c r="F179" s="114">
        <v>0</v>
      </c>
      <c r="G179" s="114">
        <v>0</v>
      </c>
    </row>
    <row r="181" spans="1:8" x14ac:dyDescent="0.2">
      <c r="A181" s="39" t="s">
        <v>149</v>
      </c>
      <c r="B181" s="39"/>
      <c r="C181" s="39"/>
      <c r="D181" s="39"/>
      <c r="E181" s="39"/>
      <c r="F181" s="39"/>
      <c r="G181" s="39"/>
      <c r="H181" s="39"/>
    </row>
    <row r="182" spans="1:8" x14ac:dyDescent="0.2">
      <c r="A182" s="41" t="s">
        <v>101</v>
      </c>
      <c r="B182" s="41" t="s">
        <v>102</v>
      </c>
      <c r="C182" s="41" t="s">
        <v>103</v>
      </c>
      <c r="D182" s="41" t="s">
        <v>150</v>
      </c>
      <c r="E182" s="41" t="s">
        <v>151</v>
      </c>
      <c r="F182" s="41" t="s">
        <v>140</v>
      </c>
      <c r="G182" s="41" t="s">
        <v>152</v>
      </c>
      <c r="H182" s="41" t="s">
        <v>153</v>
      </c>
    </row>
    <row r="183" spans="1:8" x14ac:dyDescent="0.2">
      <c r="A183" s="42">
        <v>1230</v>
      </c>
      <c r="B183" s="40" t="s">
        <v>154</v>
      </c>
      <c r="C183" s="268">
        <v>0</v>
      </c>
      <c r="D183" s="268">
        <v>0</v>
      </c>
      <c r="E183" s="268">
        <v>0</v>
      </c>
    </row>
    <row r="184" spans="1:8" x14ac:dyDescent="0.2">
      <c r="A184" s="42">
        <v>1231</v>
      </c>
      <c r="B184" s="40" t="s">
        <v>155</v>
      </c>
      <c r="C184" s="268">
        <v>0</v>
      </c>
      <c r="D184" s="268">
        <v>0</v>
      </c>
      <c r="E184" s="268">
        <v>0</v>
      </c>
    </row>
    <row r="185" spans="1:8" x14ac:dyDescent="0.2">
      <c r="A185" s="42">
        <v>1232</v>
      </c>
      <c r="B185" s="40" t="s">
        <v>156</v>
      </c>
      <c r="C185" s="268">
        <v>0</v>
      </c>
      <c r="D185" s="268">
        <v>0</v>
      </c>
      <c r="E185" s="268">
        <v>0</v>
      </c>
    </row>
    <row r="186" spans="1:8" x14ac:dyDescent="0.2">
      <c r="A186" s="42">
        <v>1233</v>
      </c>
      <c r="B186" s="40" t="s">
        <v>157</v>
      </c>
      <c r="C186" s="268">
        <v>0</v>
      </c>
      <c r="D186" s="268">
        <v>0</v>
      </c>
      <c r="E186" s="268">
        <v>0</v>
      </c>
    </row>
    <row r="187" spans="1:8" x14ac:dyDescent="0.2">
      <c r="A187" s="42">
        <v>1234</v>
      </c>
      <c r="B187" s="40" t="s">
        <v>158</v>
      </c>
      <c r="C187" s="268">
        <v>0</v>
      </c>
      <c r="D187" s="268">
        <v>0</v>
      </c>
      <c r="E187" s="268">
        <v>0</v>
      </c>
    </row>
    <row r="188" spans="1:8" x14ac:dyDescent="0.2">
      <c r="A188" s="42">
        <v>1235</v>
      </c>
      <c r="B188" s="40" t="s">
        <v>159</v>
      </c>
      <c r="C188" s="268">
        <v>0</v>
      </c>
      <c r="D188" s="268">
        <v>0</v>
      </c>
      <c r="E188" s="268">
        <v>0</v>
      </c>
      <c r="F188" s="43"/>
    </row>
    <row r="189" spans="1:8" x14ac:dyDescent="0.2">
      <c r="A189" s="42">
        <v>1236</v>
      </c>
      <c r="B189" s="40" t="s">
        <v>160</v>
      </c>
      <c r="C189" s="268">
        <v>0</v>
      </c>
      <c r="D189" s="268">
        <v>0</v>
      </c>
      <c r="E189" s="268">
        <v>0</v>
      </c>
      <c r="F189" s="43"/>
    </row>
    <row r="190" spans="1:8" x14ac:dyDescent="0.2">
      <c r="A190" s="42">
        <v>1239</v>
      </c>
      <c r="B190" s="40" t="s">
        <v>161</v>
      </c>
      <c r="C190" s="268">
        <v>0</v>
      </c>
      <c r="D190" s="268">
        <v>0</v>
      </c>
      <c r="E190" s="268">
        <v>0</v>
      </c>
      <c r="F190" s="43"/>
    </row>
    <row r="191" spans="1:8" x14ac:dyDescent="0.2">
      <c r="A191" s="42">
        <v>1240</v>
      </c>
      <c r="B191" s="40" t="s">
        <v>162</v>
      </c>
      <c r="C191" s="272">
        <f>SUM(C192:C199)</f>
        <v>19585071.420000002</v>
      </c>
      <c r="D191" s="272">
        <f>SUM(D192:D199)</f>
        <v>1542686.5099999998</v>
      </c>
      <c r="E191" s="272">
        <f>SUM(E192:E199)</f>
        <v>15152763.77</v>
      </c>
    </row>
    <row r="192" spans="1:8" ht="22.5" x14ac:dyDescent="0.2">
      <c r="A192" s="42">
        <v>1241</v>
      </c>
      <c r="B192" s="40" t="s">
        <v>163</v>
      </c>
      <c r="C192" s="268">
        <v>5559305.9900000002</v>
      </c>
      <c r="D192" s="268">
        <v>518255.3</v>
      </c>
      <c r="E192" s="268">
        <f>4895548.26+2672195.7-1623437.58-1237163.37</f>
        <v>4707143.01</v>
      </c>
      <c r="F192" s="40" t="s">
        <v>858</v>
      </c>
      <c r="G192" s="110" t="s">
        <v>859</v>
      </c>
      <c r="H192" s="40" t="s">
        <v>860</v>
      </c>
    </row>
    <row r="193" spans="1:8" x14ac:dyDescent="0.2">
      <c r="A193" s="42">
        <v>1242</v>
      </c>
      <c r="B193" s="40" t="s">
        <v>164</v>
      </c>
      <c r="C193" s="268">
        <v>7068441.5199999996</v>
      </c>
      <c r="D193" s="268">
        <v>674164.59</v>
      </c>
      <c r="E193" s="268">
        <v>4446866.8899999997</v>
      </c>
      <c r="F193" s="40" t="s">
        <v>858</v>
      </c>
      <c r="G193" s="150">
        <v>0.1</v>
      </c>
      <c r="H193" s="40" t="s">
        <v>860</v>
      </c>
    </row>
    <row r="194" spans="1:8" x14ac:dyDescent="0.2">
      <c r="A194" s="42">
        <v>1243</v>
      </c>
      <c r="B194" s="40" t="s">
        <v>165</v>
      </c>
      <c r="C194" s="268">
        <v>0</v>
      </c>
      <c r="D194" s="268">
        <v>0</v>
      </c>
      <c r="E194" s="268">
        <v>0</v>
      </c>
      <c r="G194" s="110"/>
    </row>
    <row r="195" spans="1:8" x14ac:dyDescent="0.2">
      <c r="A195" s="42">
        <v>1244</v>
      </c>
      <c r="B195" s="40" t="s">
        <v>166</v>
      </c>
      <c r="C195" s="268">
        <v>3166259.91</v>
      </c>
      <c r="D195" s="268">
        <v>130621.24</v>
      </c>
      <c r="E195" s="268">
        <v>3049712.83</v>
      </c>
      <c r="F195" s="40" t="s">
        <v>858</v>
      </c>
      <c r="G195" s="150">
        <v>0.25</v>
      </c>
      <c r="H195" s="40" t="s">
        <v>860</v>
      </c>
    </row>
    <row r="196" spans="1:8" x14ac:dyDescent="0.2">
      <c r="A196" s="42">
        <v>1245</v>
      </c>
      <c r="B196" s="40" t="s">
        <v>167</v>
      </c>
      <c r="C196" s="268">
        <v>0</v>
      </c>
      <c r="D196" s="268">
        <v>0</v>
      </c>
      <c r="E196" s="268">
        <v>0</v>
      </c>
      <c r="G196" s="110"/>
    </row>
    <row r="197" spans="1:8" x14ac:dyDescent="0.2">
      <c r="A197" s="42">
        <v>1246</v>
      </c>
      <c r="B197" s="40" t="s">
        <v>168</v>
      </c>
      <c r="C197" s="268">
        <v>3489339.86</v>
      </c>
      <c r="D197" s="268">
        <v>219645.38</v>
      </c>
      <c r="E197" s="268">
        <f>1623437.58+1237163.37+88440.09</f>
        <v>2949041.04</v>
      </c>
      <c r="F197" s="40" t="s">
        <v>858</v>
      </c>
      <c r="G197" s="150">
        <v>0.1</v>
      </c>
      <c r="H197" s="40" t="s">
        <v>860</v>
      </c>
    </row>
    <row r="198" spans="1:8" x14ac:dyDescent="0.2">
      <c r="A198" s="42">
        <v>1247</v>
      </c>
      <c r="B198" s="40" t="s">
        <v>169</v>
      </c>
      <c r="C198" s="268">
        <v>301724.14</v>
      </c>
      <c r="D198" s="268">
        <v>0</v>
      </c>
      <c r="E198" s="268">
        <v>0</v>
      </c>
    </row>
    <row r="199" spans="1:8" x14ac:dyDescent="0.2">
      <c r="A199" s="42">
        <v>1248</v>
      </c>
      <c r="B199" s="40" t="s">
        <v>170</v>
      </c>
      <c r="C199" s="268" t="s">
        <v>619</v>
      </c>
      <c r="D199" s="268">
        <v>0</v>
      </c>
      <c r="E199" s="268">
        <v>0</v>
      </c>
    </row>
    <row r="200" spans="1:8" x14ac:dyDescent="0.2">
      <c r="E200" s="43"/>
    </row>
    <row r="201" spans="1:8" x14ac:dyDescent="0.2">
      <c r="A201" s="39" t="s">
        <v>171</v>
      </c>
      <c r="B201" s="39"/>
      <c r="C201" s="39"/>
      <c r="D201" s="39"/>
      <c r="E201" s="39"/>
      <c r="F201" s="39"/>
      <c r="G201" s="39"/>
      <c r="H201" s="39"/>
    </row>
    <row r="202" spans="1:8" x14ac:dyDescent="0.2">
      <c r="A202" s="41" t="s">
        <v>101</v>
      </c>
      <c r="B202" s="41" t="s">
        <v>102</v>
      </c>
      <c r="C202" s="41" t="s">
        <v>103</v>
      </c>
      <c r="D202" s="41" t="s">
        <v>172</v>
      </c>
      <c r="E202" s="41" t="s">
        <v>173</v>
      </c>
      <c r="F202" s="41" t="s">
        <v>140</v>
      </c>
      <c r="G202" s="41" t="s">
        <v>152</v>
      </c>
      <c r="H202" s="41" t="s">
        <v>153</v>
      </c>
    </row>
    <row r="203" spans="1:8" x14ac:dyDescent="0.2">
      <c r="A203" s="42">
        <v>1250</v>
      </c>
      <c r="B203" s="40" t="s">
        <v>174</v>
      </c>
      <c r="C203" s="272">
        <f t="shared" ref="C203:E204" si="0">+C204</f>
        <v>133169</v>
      </c>
      <c r="D203" s="272">
        <f t="shared" si="0"/>
        <v>6658.44</v>
      </c>
      <c r="E203" s="272">
        <f t="shared" si="0"/>
        <v>31482.45</v>
      </c>
    </row>
    <row r="204" spans="1:8" x14ac:dyDescent="0.2">
      <c r="A204" s="42">
        <v>1251</v>
      </c>
      <c r="B204" s="40" t="s">
        <v>175</v>
      </c>
      <c r="C204" s="268">
        <f t="shared" si="0"/>
        <v>133169</v>
      </c>
      <c r="D204" s="268">
        <f t="shared" si="0"/>
        <v>6658.44</v>
      </c>
      <c r="E204" s="268">
        <f t="shared" si="0"/>
        <v>31482.45</v>
      </c>
    </row>
    <row r="205" spans="1:8" x14ac:dyDescent="0.2">
      <c r="A205" s="42" t="s">
        <v>861</v>
      </c>
      <c r="B205" s="40" t="s">
        <v>862</v>
      </c>
      <c r="C205" s="268">
        <v>133169</v>
      </c>
      <c r="D205" s="268">
        <v>6658.44</v>
      </c>
      <c r="E205" s="268">
        <v>31482.45</v>
      </c>
      <c r="F205" s="40" t="s">
        <v>858</v>
      </c>
      <c r="G205" s="150">
        <v>0.05</v>
      </c>
      <c r="H205" s="40" t="s">
        <v>860</v>
      </c>
    </row>
    <row r="206" spans="1:8" x14ac:dyDescent="0.2">
      <c r="A206" s="42">
        <v>1252</v>
      </c>
      <c r="B206" s="40" t="s">
        <v>176</v>
      </c>
      <c r="C206" s="268">
        <v>0</v>
      </c>
      <c r="D206" s="268">
        <v>0</v>
      </c>
      <c r="E206" s="268">
        <v>0</v>
      </c>
    </row>
    <row r="207" spans="1:8" x14ac:dyDescent="0.2">
      <c r="A207" s="42">
        <v>1253</v>
      </c>
      <c r="B207" s="40" t="s">
        <v>177</v>
      </c>
      <c r="C207" s="268">
        <v>0</v>
      </c>
      <c r="D207" s="268">
        <v>0</v>
      </c>
      <c r="E207" s="268">
        <v>0</v>
      </c>
    </row>
    <row r="208" spans="1:8" x14ac:dyDescent="0.2">
      <c r="A208" s="42">
        <v>1254</v>
      </c>
      <c r="B208" s="40" t="s">
        <v>178</v>
      </c>
      <c r="C208" s="268">
        <v>0</v>
      </c>
      <c r="D208" s="268">
        <v>0</v>
      </c>
      <c r="E208" s="268">
        <v>0</v>
      </c>
    </row>
    <row r="209" spans="1:8" x14ac:dyDescent="0.2">
      <c r="A209" s="42">
        <v>1259</v>
      </c>
      <c r="B209" s="40" t="s">
        <v>179</v>
      </c>
      <c r="C209" s="268">
        <v>0</v>
      </c>
      <c r="D209" s="268">
        <v>0</v>
      </c>
      <c r="E209" s="268">
        <v>0</v>
      </c>
    </row>
    <row r="210" spans="1:8" x14ac:dyDescent="0.2">
      <c r="A210" s="42">
        <v>1270</v>
      </c>
      <c r="B210" s="40" t="s">
        <v>180</v>
      </c>
      <c r="C210" s="272">
        <f>+C213</f>
        <v>19166.2</v>
      </c>
      <c r="D210" s="268">
        <v>0</v>
      </c>
      <c r="E210" s="272">
        <f>+E213</f>
        <v>19166.2</v>
      </c>
    </row>
    <row r="211" spans="1:8" x14ac:dyDescent="0.2">
      <c r="A211" s="42">
        <v>1271</v>
      </c>
      <c r="B211" s="40" t="s">
        <v>181</v>
      </c>
      <c r="C211" s="268">
        <v>0</v>
      </c>
      <c r="D211" s="268">
        <v>0</v>
      </c>
      <c r="E211" s="268">
        <v>0</v>
      </c>
    </row>
    <row r="212" spans="1:8" x14ac:dyDescent="0.2">
      <c r="A212" s="42">
        <v>1272</v>
      </c>
      <c r="B212" s="40" t="s">
        <v>182</v>
      </c>
      <c r="C212" s="268">
        <v>0</v>
      </c>
      <c r="D212" s="268">
        <v>0</v>
      </c>
      <c r="E212" s="268">
        <v>0</v>
      </c>
    </row>
    <row r="213" spans="1:8" x14ac:dyDescent="0.2">
      <c r="A213" s="42">
        <v>1273</v>
      </c>
      <c r="B213" s="40" t="s">
        <v>183</v>
      </c>
      <c r="C213" s="272">
        <v>19166.2</v>
      </c>
      <c r="D213" s="268">
        <v>0</v>
      </c>
      <c r="E213" s="272">
        <v>19166.2</v>
      </c>
    </row>
    <row r="214" spans="1:8" x14ac:dyDescent="0.2">
      <c r="A214" s="42" t="s">
        <v>863</v>
      </c>
      <c r="B214" s="40" t="s">
        <v>864</v>
      </c>
      <c r="C214" s="268">
        <v>1750</v>
      </c>
      <c r="D214" s="268">
        <v>0</v>
      </c>
      <c r="E214" s="268">
        <v>1750</v>
      </c>
    </row>
    <row r="215" spans="1:8" x14ac:dyDescent="0.2">
      <c r="A215" s="42" t="s">
        <v>865</v>
      </c>
      <c r="B215" s="40" t="s">
        <v>866</v>
      </c>
      <c r="C215" s="268">
        <v>17416.2</v>
      </c>
      <c r="D215" s="268">
        <v>0</v>
      </c>
      <c r="E215" s="268">
        <v>17416.2</v>
      </c>
    </row>
    <row r="216" spans="1:8" x14ac:dyDescent="0.2">
      <c r="A216" s="42">
        <v>1274</v>
      </c>
      <c r="B216" s="40" t="s">
        <v>184</v>
      </c>
      <c r="C216" s="268">
        <v>0</v>
      </c>
      <c r="D216" s="268">
        <v>0</v>
      </c>
      <c r="E216" s="268">
        <v>0</v>
      </c>
    </row>
    <row r="217" spans="1:8" x14ac:dyDescent="0.2">
      <c r="A217" s="42">
        <v>1275</v>
      </c>
      <c r="B217" s="40" t="s">
        <v>185</v>
      </c>
      <c r="C217" s="268">
        <v>0</v>
      </c>
      <c r="D217" s="268">
        <v>0</v>
      </c>
      <c r="E217" s="268">
        <v>0</v>
      </c>
    </row>
    <row r="218" spans="1:8" x14ac:dyDescent="0.2">
      <c r="A218" s="42">
        <v>1279</v>
      </c>
      <c r="B218" s="40" t="s">
        <v>186</v>
      </c>
      <c r="C218" s="268">
        <v>0</v>
      </c>
      <c r="D218" s="268">
        <v>0</v>
      </c>
      <c r="E218" s="268">
        <v>0</v>
      </c>
    </row>
    <row r="220" spans="1:8" x14ac:dyDescent="0.2">
      <c r="A220" s="39" t="s">
        <v>187</v>
      </c>
      <c r="B220" s="39"/>
      <c r="C220" s="39"/>
      <c r="D220" s="39"/>
      <c r="E220" s="39"/>
      <c r="F220" s="39"/>
      <c r="G220" s="39"/>
      <c r="H220" s="39"/>
    </row>
    <row r="221" spans="1:8" x14ac:dyDescent="0.2">
      <c r="A221" s="41" t="s">
        <v>101</v>
      </c>
      <c r="B221" s="41" t="s">
        <v>102</v>
      </c>
      <c r="C221" s="41" t="s">
        <v>103</v>
      </c>
      <c r="D221" s="41" t="s">
        <v>188</v>
      </c>
      <c r="E221" s="41"/>
      <c r="F221" s="41"/>
      <c r="G221" s="41"/>
      <c r="H221" s="41"/>
    </row>
    <row r="222" spans="1:8" x14ac:dyDescent="0.2">
      <c r="A222" s="42">
        <v>1160</v>
      </c>
      <c r="B222" s="40" t="s">
        <v>189</v>
      </c>
      <c r="C222" s="114">
        <v>0</v>
      </c>
      <c r="D222" s="114">
        <v>0</v>
      </c>
      <c r="E222" s="114">
        <v>0</v>
      </c>
    </row>
    <row r="223" spans="1:8" x14ac:dyDescent="0.2">
      <c r="A223" s="42">
        <v>1161</v>
      </c>
      <c r="B223" s="40" t="s">
        <v>190</v>
      </c>
      <c r="C223" s="114">
        <v>0</v>
      </c>
      <c r="D223" s="114">
        <v>0</v>
      </c>
      <c r="E223" s="114">
        <v>0</v>
      </c>
    </row>
    <row r="224" spans="1:8" x14ac:dyDescent="0.2">
      <c r="A224" s="42">
        <v>1162</v>
      </c>
      <c r="B224" s="40" t="s">
        <v>191</v>
      </c>
      <c r="C224" s="114">
        <v>0</v>
      </c>
      <c r="D224" s="114">
        <v>0</v>
      </c>
      <c r="E224" s="114">
        <v>0</v>
      </c>
    </row>
    <row r="226" spans="1:8" x14ac:dyDescent="0.2">
      <c r="A226" s="39" t="s">
        <v>192</v>
      </c>
      <c r="B226" s="39"/>
      <c r="C226" s="39"/>
      <c r="D226" s="39"/>
      <c r="E226" s="39"/>
      <c r="F226" s="39"/>
      <c r="G226" s="39"/>
      <c r="H226" s="39"/>
    </row>
    <row r="227" spans="1:8" x14ac:dyDescent="0.2">
      <c r="A227" s="41" t="s">
        <v>101</v>
      </c>
      <c r="B227" s="41" t="s">
        <v>102</v>
      </c>
      <c r="C227" s="41" t="s">
        <v>103</v>
      </c>
      <c r="D227" s="41" t="s">
        <v>118</v>
      </c>
      <c r="E227" s="41"/>
      <c r="F227" s="41"/>
      <c r="G227" s="41"/>
      <c r="H227" s="41"/>
    </row>
    <row r="228" spans="1:8" x14ac:dyDescent="0.2">
      <c r="A228" s="42">
        <v>1290</v>
      </c>
      <c r="B228" s="40" t="s">
        <v>193</v>
      </c>
      <c r="C228" s="114">
        <v>0</v>
      </c>
      <c r="D228" s="114">
        <v>0</v>
      </c>
      <c r="E228" s="114">
        <v>0</v>
      </c>
    </row>
    <row r="229" spans="1:8" x14ac:dyDescent="0.2">
      <c r="A229" s="42">
        <v>1291</v>
      </c>
      <c r="B229" s="40" t="s">
        <v>194</v>
      </c>
      <c r="C229" s="114">
        <v>0</v>
      </c>
      <c r="D229" s="114">
        <v>0</v>
      </c>
      <c r="E229" s="114">
        <v>0</v>
      </c>
    </row>
    <row r="230" spans="1:8" x14ac:dyDescent="0.2">
      <c r="A230" s="42">
        <v>1292</v>
      </c>
      <c r="B230" s="40" t="s">
        <v>195</v>
      </c>
      <c r="C230" s="114">
        <v>0</v>
      </c>
      <c r="D230" s="114">
        <v>0</v>
      </c>
      <c r="E230" s="114">
        <v>0</v>
      </c>
    </row>
    <row r="231" spans="1:8" x14ac:dyDescent="0.2">
      <c r="A231" s="42">
        <v>1293</v>
      </c>
      <c r="B231" s="40" t="s">
        <v>196</v>
      </c>
      <c r="C231" s="114">
        <v>0</v>
      </c>
      <c r="D231" s="114">
        <v>0</v>
      </c>
      <c r="E231" s="114">
        <v>0</v>
      </c>
    </row>
    <row r="233" spans="1:8" x14ac:dyDescent="0.2">
      <c r="A233" s="39" t="s">
        <v>197</v>
      </c>
      <c r="B233" s="39"/>
      <c r="C233" s="39"/>
      <c r="D233" s="39"/>
      <c r="E233" s="39"/>
      <c r="F233" s="39"/>
      <c r="G233" s="39"/>
      <c r="H233" s="39"/>
    </row>
    <row r="234" spans="1:8" x14ac:dyDescent="0.2">
      <c r="A234" s="41" t="s">
        <v>101</v>
      </c>
      <c r="B234" s="41" t="s">
        <v>102</v>
      </c>
      <c r="C234" s="41" t="s">
        <v>103</v>
      </c>
      <c r="D234" s="41" t="s">
        <v>114</v>
      </c>
      <c r="E234" s="41" t="s">
        <v>115</v>
      </c>
      <c r="F234" s="41" t="s">
        <v>116</v>
      </c>
      <c r="G234" s="41" t="s">
        <v>198</v>
      </c>
      <c r="H234" s="41" t="s">
        <v>199</v>
      </c>
    </row>
    <row r="235" spans="1:8" x14ac:dyDescent="0.2">
      <c r="A235" s="42">
        <v>2110</v>
      </c>
      <c r="B235" s="40" t="s">
        <v>200</v>
      </c>
      <c r="C235" s="272">
        <f>+C236+C240+C305+C321</f>
        <v>4630198.53</v>
      </c>
      <c r="D235" s="272">
        <f>+D236+D240+D305+D321</f>
        <v>4630198.53</v>
      </c>
      <c r="E235" s="268">
        <v>0</v>
      </c>
      <c r="F235" s="268">
        <v>0</v>
      </c>
      <c r="G235" s="268">
        <v>0</v>
      </c>
    </row>
    <row r="236" spans="1:8" x14ac:dyDescent="0.2">
      <c r="A236" s="42">
        <v>2111</v>
      </c>
      <c r="B236" s="40" t="s">
        <v>201</v>
      </c>
      <c r="C236" s="272">
        <f>SUM(C237:C239)</f>
        <v>6301</v>
      </c>
      <c r="D236" s="272">
        <f>SUM(D237:D239)</f>
        <v>6301</v>
      </c>
      <c r="E236" s="272">
        <f>SUM(E237:E239)</f>
        <v>0</v>
      </c>
      <c r="F236" s="272">
        <f>SUM(F237:F239)</f>
        <v>0</v>
      </c>
      <c r="G236" s="272">
        <f>SUM(G237:G239)</f>
        <v>0</v>
      </c>
    </row>
    <row r="237" spans="1:8" x14ac:dyDescent="0.2">
      <c r="A237" s="42" t="s">
        <v>868</v>
      </c>
      <c r="B237" s="40" t="s">
        <v>869</v>
      </c>
      <c r="C237" s="268">
        <v>1625</v>
      </c>
      <c r="D237" s="268">
        <v>1625</v>
      </c>
      <c r="E237" s="268"/>
      <c r="F237" s="268"/>
      <c r="G237" s="268"/>
      <c r="H237" s="117" t="s">
        <v>867</v>
      </c>
    </row>
    <row r="238" spans="1:8" x14ac:dyDescent="0.2">
      <c r="A238" s="42" t="s">
        <v>1325</v>
      </c>
      <c r="B238" s="40" t="s">
        <v>1324</v>
      </c>
      <c r="C238" s="268">
        <v>74.69</v>
      </c>
      <c r="D238" s="268">
        <v>74.69</v>
      </c>
      <c r="E238" s="268"/>
      <c r="F238" s="268"/>
      <c r="G238" s="268"/>
      <c r="H238" s="117" t="s">
        <v>867</v>
      </c>
    </row>
    <row r="239" spans="1:8" x14ac:dyDescent="0.2">
      <c r="A239" s="42" t="s">
        <v>1323</v>
      </c>
      <c r="B239" s="40" t="s">
        <v>1322</v>
      </c>
      <c r="C239" s="268">
        <v>4601.3100000000004</v>
      </c>
      <c r="D239" s="268">
        <v>4601.3100000000004</v>
      </c>
      <c r="E239" s="268"/>
      <c r="F239" s="268"/>
      <c r="G239" s="268"/>
      <c r="H239" s="117" t="s">
        <v>867</v>
      </c>
    </row>
    <row r="240" spans="1:8" x14ac:dyDescent="0.2">
      <c r="A240" s="42">
        <v>2112</v>
      </c>
      <c r="B240" s="40" t="s">
        <v>202</v>
      </c>
      <c r="C240" s="272">
        <f>SUM(C241:C300)</f>
        <v>1773015.3199999998</v>
      </c>
      <c r="D240" s="272">
        <f>SUM(D241:D300)</f>
        <v>1773015.3199999998</v>
      </c>
      <c r="E240" s="272">
        <f>SUM(E241:E300)</f>
        <v>0</v>
      </c>
      <c r="F240" s="272">
        <f>SUM(F241:F300)</f>
        <v>0</v>
      </c>
      <c r="G240" s="272">
        <f>SUM(G241:G300)</f>
        <v>0</v>
      </c>
    </row>
    <row r="241" spans="1:8" x14ac:dyDescent="0.2">
      <c r="A241" s="42" t="s">
        <v>1321</v>
      </c>
      <c r="B241" s="40" t="s">
        <v>1320</v>
      </c>
      <c r="C241" s="268">
        <v>156262.9</v>
      </c>
      <c r="D241" s="268">
        <v>156262.9</v>
      </c>
      <c r="E241" s="268"/>
      <c r="F241" s="268"/>
      <c r="G241" s="268"/>
      <c r="H241" s="117" t="s">
        <v>867</v>
      </c>
    </row>
    <row r="242" spans="1:8" x14ac:dyDescent="0.2">
      <c r="A242" s="42" t="s">
        <v>1319</v>
      </c>
      <c r="B242" s="40" t="s">
        <v>1318</v>
      </c>
      <c r="C242" s="268">
        <v>24360</v>
      </c>
      <c r="D242" s="268">
        <v>24360</v>
      </c>
      <c r="E242" s="268"/>
      <c r="F242" s="268"/>
      <c r="G242" s="268"/>
      <c r="H242" s="117" t="s">
        <v>867</v>
      </c>
    </row>
    <row r="243" spans="1:8" x14ac:dyDescent="0.2">
      <c r="A243" s="42" t="s">
        <v>870</v>
      </c>
      <c r="B243" s="40" t="s">
        <v>871</v>
      </c>
      <c r="C243" s="268">
        <v>30597.62</v>
      </c>
      <c r="D243" s="268">
        <v>30597.62</v>
      </c>
      <c r="E243" s="268"/>
      <c r="F243" s="268"/>
      <c r="G243" s="268"/>
      <c r="H243" s="117" t="s">
        <v>867</v>
      </c>
    </row>
    <row r="244" spans="1:8" x14ac:dyDescent="0.2">
      <c r="A244" s="42" t="s">
        <v>1317</v>
      </c>
      <c r="B244" s="40" t="s">
        <v>759</v>
      </c>
      <c r="C244" s="268">
        <v>1877</v>
      </c>
      <c r="D244" s="268">
        <v>1877</v>
      </c>
      <c r="E244" s="268"/>
      <c r="F244" s="268"/>
      <c r="G244" s="268"/>
      <c r="H244" s="117" t="s">
        <v>867</v>
      </c>
    </row>
    <row r="245" spans="1:8" x14ac:dyDescent="0.2">
      <c r="A245" s="42" t="s">
        <v>872</v>
      </c>
      <c r="B245" s="40" t="s">
        <v>781</v>
      </c>
      <c r="C245" s="268">
        <v>582.92999999999995</v>
      </c>
      <c r="D245" s="268">
        <v>582.92999999999995</v>
      </c>
      <c r="E245" s="268"/>
      <c r="F245" s="268"/>
      <c r="G245" s="268"/>
      <c r="H245" s="117" t="s">
        <v>867</v>
      </c>
    </row>
    <row r="246" spans="1:8" x14ac:dyDescent="0.2">
      <c r="A246" s="42" t="s">
        <v>873</v>
      </c>
      <c r="B246" s="40" t="s">
        <v>874</v>
      </c>
      <c r="C246" s="268">
        <v>7134</v>
      </c>
      <c r="D246" s="268">
        <v>7134</v>
      </c>
      <c r="E246" s="268"/>
      <c r="F246" s="268"/>
      <c r="G246" s="268"/>
      <c r="H246" s="117" t="s">
        <v>867</v>
      </c>
    </row>
    <row r="247" spans="1:8" x14ac:dyDescent="0.2">
      <c r="A247" s="42" t="s">
        <v>875</v>
      </c>
      <c r="B247" s="40" t="s">
        <v>876</v>
      </c>
      <c r="C247" s="268">
        <v>60</v>
      </c>
      <c r="D247" s="268">
        <v>60</v>
      </c>
      <c r="E247" s="268"/>
      <c r="F247" s="268"/>
      <c r="G247" s="268"/>
      <c r="H247" s="117" t="s">
        <v>867</v>
      </c>
    </row>
    <row r="248" spans="1:8" x14ac:dyDescent="0.2">
      <c r="A248" s="42" t="s">
        <v>877</v>
      </c>
      <c r="B248" s="40" t="s">
        <v>878</v>
      </c>
      <c r="C248" s="268">
        <v>95154.8</v>
      </c>
      <c r="D248" s="268">
        <v>95154.8</v>
      </c>
      <c r="E248" s="268"/>
      <c r="F248" s="268"/>
      <c r="G248" s="268"/>
      <c r="H248" s="117" t="s">
        <v>867</v>
      </c>
    </row>
    <row r="249" spans="1:8" x14ac:dyDescent="0.2">
      <c r="A249" s="42" t="s">
        <v>879</v>
      </c>
      <c r="B249" s="40" t="s">
        <v>880</v>
      </c>
      <c r="C249" s="268">
        <v>14500</v>
      </c>
      <c r="D249" s="268">
        <v>14500</v>
      </c>
      <c r="E249" s="268"/>
      <c r="F249" s="268"/>
      <c r="G249" s="268"/>
      <c r="H249" s="117" t="s">
        <v>867</v>
      </c>
    </row>
    <row r="250" spans="1:8" x14ac:dyDescent="0.2">
      <c r="A250" s="42" t="s">
        <v>881</v>
      </c>
      <c r="B250" s="40" t="s">
        <v>634</v>
      </c>
      <c r="C250" s="268">
        <v>3900</v>
      </c>
      <c r="D250" s="268">
        <v>3900</v>
      </c>
      <c r="E250" s="268"/>
      <c r="F250" s="268"/>
      <c r="G250" s="268"/>
      <c r="H250" s="117" t="s">
        <v>867</v>
      </c>
    </row>
    <row r="251" spans="1:8" x14ac:dyDescent="0.2">
      <c r="A251" s="42" t="s">
        <v>882</v>
      </c>
      <c r="B251" s="40" t="s">
        <v>883</v>
      </c>
      <c r="C251" s="268">
        <v>21750</v>
      </c>
      <c r="D251" s="268">
        <v>21750</v>
      </c>
      <c r="E251" s="268"/>
      <c r="F251" s="268"/>
      <c r="G251" s="268"/>
      <c r="H251" s="117" t="s">
        <v>867</v>
      </c>
    </row>
    <row r="252" spans="1:8" x14ac:dyDescent="0.2">
      <c r="A252" s="42" t="s">
        <v>884</v>
      </c>
      <c r="B252" s="40" t="s">
        <v>885</v>
      </c>
      <c r="C252" s="268">
        <v>7077.16</v>
      </c>
      <c r="D252" s="268">
        <v>7077.16</v>
      </c>
      <c r="E252" s="268"/>
      <c r="F252" s="268"/>
      <c r="G252" s="268"/>
      <c r="H252" s="117" t="s">
        <v>867</v>
      </c>
    </row>
    <row r="253" spans="1:8" x14ac:dyDescent="0.2">
      <c r="A253" s="42" t="s">
        <v>886</v>
      </c>
      <c r="B253" s="40" t="s">
        <v>887</v>
      </c>
      <c r="C253" s="268">
        <v>10208</v>
      </c>
      <c r="D253" s="268">
        <v>10208</v>
      </c>
      <c r="E253" s="268"/>
      <c r="F253" s="268"/>
      <c r="G253" s="268"/>
      <c r="H253" s="117" t="s">
        <v>867</v>
      </c>
    </row>
    <row r="254" spans="1:8" x14ac:dyDescent="0.2">
      <c r="A254" s="42" t="s">
        <v>888</v>
      </c>
      <c r="B254" s="40" t="s">
        <v>889</v>
      </c>
      <c r="C254" s="268">
        <v>14959.57</v>
      </c>
      <c r="D254" s="268">
        <v>14959.57</v>
      </c>
      <c r="E254" s="268"/>
      <c r="F254" s="268"/>
      <c r="G254" s="268"/>
      <c r="H254" s="117" t="s">
        <v>867</v>
      </c>
    </row>
    <row r="255" spans="1:8" x14ac:dyDescent="0.2">
      <c r="A255" s="42" t="s">
        <v>890</v>
      </c>
      <c r="B255" s="40" t="s">
        <v>891</v>
      </c>
      <c r="C255" s="268">
        <v>155.97</v>
      </c>
      <c r="D255" s="268">
        <v>155.97</v>
      </c>
      <c r="E255" s="268"/>
      <c r="F255" s="268"/>
      <c r="G255" s="268"/>
      <c r="H255" s="117" t="s">
        <v>867</v>
      </c>
    </row>
    <row r="256" spans="1:8" x14ac:dyDescent="0.2">
      <c r="A256" s="42" t="s">
        <v>892</v>
      </c>
      <c r="B256" s="40" t="s">
        <v>732</v>
      </c>
      <c r="C256" s="268">
        <v>279.57</v>
      </c>
      <c r="D256" s="268">
        <v>279.57</v>
      </c>
      <c r="E256" s="268"/>
      <c r="F256" s="268"/>
      <c r="G256" s="268"/>
      <c r="H256" s="117" t="s">
        <v>867</v>
      </c>
    </row>
    <row r="257" spans="1:8" x14ac:dyDescent="0.2">
      <c r="A257" s="42" t="s">
        <v>893</v>
      </c>
      <c r="B257" s="40" t="s">
        <v>894</v>
      </c>
      <c r="C257" s="268">
        <v>16240</v>
      </c>
      <c r="D257" s="268">
        <v>16240</v>
      </c>
      <c r="E257" s="268"/>
      <c r="F257" s="268"/>
      <c r="G257" s="268"/>
      <c r="H257" s="117" t="s">
        <v>867</v>
      </c>
    </row>
    <row r="258" spans="1:8" x14ac:dyDescent="0.2">
      <c r="A258" s="42" t="s">
        <v>895</v>
      </c>
      <c r="B258" s="40" t="s">
        <v>896</v>
      </c>
      <c r="C258" s="268">
        <v>437.5</v>
      </c>
      <c r="D258" s="268">
        <v>437.5</v>
      </c>
      <c r="E258" s="268"/>
      <c r="F258" s="268"/>
      <c r="G258" s="268"/>
      <c r="H258" s="117" t="s">
        <v>867</v>
      </c>
    </row>
    <row r="259" spans="1:8" x14ac:dyDescent="0.2">
      <c r="A259" s="42" t="s">
        <v>1316</v>
      </c>
      <c r="B259" s="40" t="s">
        <v>1315</v>
      </c>
      <c r="C259" s="268">
        <v>16560</v>
      </c>
      <c r="D259" s="268">
        <v>16560</v>
      </c>
      <c r="E259" s="268"/>
      <c r="F259" s="268"/>
      <c r="G259" s="268"/>
      <c r="H259" s="117" t="s">
        <v>867</v>
      </c>
    </row>
    <row r="260" spans="1:8" x14ac:dyDescent="0.2">
      <c r="A260" s="42" t="s">
        <v>897</v>
      </c>
      <c r="B260" s="40" t="s">
        <v>898</v>
      </c>
      <c r="C260" s="268">
        <v>696</v>
      </c>
      <c r="D260" s="268">
        <v>696</v>
      </c>
      <c r="E260" s="268"/>
      <c r="F260" s="268"/>
      <c r="G260" s="268"/>
      <c r="H260" s="117" t="s">
        <v>867</v>
      </c>
    </row>
    <row r="261" spans="1:8" x14ac:dyDescent="0.2">
      <c r="A261" s="42" t="s">
        <v>899</v>
      </c>
      <c r="B261" s="40" t="s">
        <v>900</v>
      </c>
      <c r="C261" s="268">
        <v>175722.99</v>
      </c>
      <c r="D261" s="268">
        <v>175722.99</v>
      </c>
      <c r="E261" s="268"/>
      <c r="F261" s="268"/>
      <c r="G261" s="268"/>
      <c r="H261" s="117" t="s">
        <v>867</v>
      </c>
    </row>
    <row r="262" spans="1:8" x14ac:dyDescent="0.2">
      <c r="A262" s="42" t="s">
        <v>901</v>
      </c>
      <c r="B262" s="40" t="s">
        <v>902</v>
      </c>
      <c r="C262" s="268">
        <v>400</v>
      </c>
      <c r="D262" s="268">
        <v>400</v>
      </c>
      <c r="E262" s="268"/>
      <c r="F262" s="268"/>
      <c r="G262" s="268"/>
      <c r="H262" s="117" t="s">
        <v>867</v>
      </c>
    </row>
    <row r="263" spans="1:8" x14ac:dyDescent="0.2">
      <c r="A263" s="42" t="s">
        <v>903</v>
      </c>
      <c r="B263" s="40" t="s">
        <v>904</v>
      </c>
      <c r="C263" s="268">
        <v>8033</v>
      </c>
      <c r="D263" s="268">
        <v>8033</v>
      </c>
      <c r="E263" s="268"/>
      <c r="F263" s="268"/>
      <c r="G263" s="268"/>
      <c r="H263" s="117" t="s">
        <v>867</v>
      </c>
    </row>
    <row r="264" spans="1:8" x14ac:dyDescent="0.2">
      <c r="A264" s="42" t="s">
        <v>905</v>
      </c>
      <c r="B264" s="40" t="s">
        <v>906</v>
      </c>
      <c r="C264" s="268">
        <v>160</v>
      </c>
      <c r="D264" s="268">
        <v>160</v>
      </c>
      <c r="E264" s="268"/>
      <c r="F264" s="268"/>
      <c r="G264" s="268"/>
      <c r="H264" s="117" t="s">
        <v>867</v>
      </c>
    </row>
    <row r="265" spans="1:8" x14ac:dyDescent="0.2">
      <c r="A265" s="42" t="s">
        <v>907</v>
      </c>
      <c r="B265" s="40" t="s">
        <v>908</v>
      </c>
      <c r="C265" s="268">
        <v>2813.56</v>
      </c>
      <c r="D265" s="268">
        <v>2813.56</v>
      </c>
      <c r="E265" s="268"/>
      <c r="F265" s="268"/>
      <c r="G265" s="268"/>
      <c r="H265" s="117" t="s">
        <v>867</v>
      </c>
    </row>
    <row r="266" spans="1:8" x14ac:dyDescent="0.2">
      <c r="A266" s="42" t="s">
        <v>909</v>
      </c>
      <c r="B266" s="40" t="s">
        <v>910</v>
      </c>
      <c r="C266" s="268">
        <v>4791.24</v>
      </c>
      <c r="D266" s="268">
        <v>4791.24</v>
      </c>
      <c r="E266" s="268"/>
      <c r="F266" s="268"/>
      <c r="G266" s="268"/>
      <c r="H266" s="117" t="s">
        <v>867</v>
      </c>
    </row>
    <row r="267" spans="1:8" x14ac:dyDescent="0.2">
      <c r="A267" s="42" t="s">
        <v>911</v>
      </c>
      <c r="B267" s="40" t="s">
        <v>912</v>
      </c>
      <c r="C267" s="268">
        <v>745.45</v>
      </c>
      <c r="D267" s="268">
        <v>745.45</v>
      </c>
      <c r="E267" s="268"/>
      <c r="F267" s="268"/>
      <c r="G267" s="268"/>
      <c r="H267" s="117" t="s">
        <v>867</v>
      </c>
    </row>
    <row r="268" spans="1:8" x14ac:dyDescent="0.2">
      <c r="A268" s="42" t="s">
        <v>913</v>
      </c>
      <c r="B268" s="40" t="s">
        <v>819</v>
      </c>
      <c r="C268" s="268">
        <v>4793.25</v>
      </c>
      <c r="D268" s="268">
        <v>4793.25</v>
      </c>
      <c r="E268" s="268"/>
      <c r="F268" s="268"/>
      <c r="G268" s="268"/>
      <c r="H268" s="117" t="s">
        <v>867</v>
      </c>
    </row>
    <row r="269" spans="1:8" x14ac:dyDescent="0.2">
      <c r="A269" s="42" t="s">
        <v>914</v>
      </c>
      <c r="B269" s="40" t="s">
        <v>915</v>
      </c>
      <c r="C269" s="268">
        <v>50</v>
      </c>
      <c r="D269" s="268">
        <v>50</v>
      </c>
      <c r="E269" s="268"/>
      <c r="F269" s="268"/>
      <c r="G269" s="268"/>
      <c r="H269" s="117" t="s">
        <v>867</v>
      </c>
    </row>
    <row r="270" spans="1:8" x14ac:dyDescent="0.2">
      <c r="A270" s="42" t="s">
        <v>1314</v>
      </c>
      <c r="B270" s="40" t="s">
        <v>775</v>
      </c>
      <c r="C270" s="268">
        <v>43296</v>
      </c>
      <c r="D270" s="268">
        <v>43296</v>
      </c>
      <c r="E270" s="268"/>
      <c r="F270" s="268"/>
      <c r="G270" s="268"/>
      <c r="H270" s="117" t="s">
        <v>867</v>
      </c>
    </row>
    <row r="271" spans="1:8" x14ac:dyDescent="0.2">
      <c r="A271" s="42" t="s">
        <v>916</v>
      </c>
      <c r="B271" s="40" t="s">
        <v>917</v>
      </c>
      <c r="C271" s="268">
        <v>2714.4</v>
      </c>
      <c r="D271" s="268">
        <v>2714.4</v>
      </c>
      <c r="E271" s="268"/>
      <c r="F271" s="268"/>
      <c r="G271" s="268"/>
      <c r="H271" s="117" t="s">
        <v>867</v>
      </c>
    </row>
    <row r="272" spans="1:8" x14ac:dyDescent="0.2">
      <c r="A272" s="42" t="s">
        <v>918</v>
      </c>
      <c r="B272" s="40" t="s">
        <v>919</v>
      </c>
      <c r="C272" s="268">
        <v>2320</v>
      </c>
      <c r="D272" s="268">
        <v>2320</v>
      </c>
      <c r="E272" s="268"/>
      <c r="F272" s="268"/>
      <c r="G272" s="268"/>
      <c r="H272" s="117" t="s">
        <v>867</v>
      </c>
    </row>
    <row r="273" spans="1:8" x14ac:dyDescent="0.2">
      <c r="A273" s="42" t="s">
        <v>920</v>
      </c>
      <c r="B273" s="40" t="s">
        <v>921</v>
      </c>
      <c r="C273" s="268">
        <v>400</v>
      </c>
      <c r="D273" s="268">
        <v>400</v>
      </c>
      <c r="E273" s="268"/>
      <c r="F273" s="268"/>
      <c r="G273" s="268"/>
      <c r="H273" s="117" t="s">
        <v>867</v>
      </c>
    </row>
    <row r="274" spans="1:8" x14ac:dyDescent="0.2">
      <c r="A274" s="42" t="s">
        <v>1313</v>
      </c>
      <c r="B274" s="40" t="s">
        <v>1312</v>
      </c>
      <c r="C274" s="268">
        <v>307046.78000000003</v>
      </c>
      <c r="D274" s="268">
        <v>307046.78000000003</v>
      </c>
      <c r="E274" s="268"/>
      <c r="F274" s="268"/>
      <c r="G274" s="268"/>
      <c r="H274" s="117" t="s">
        <v>867</v>
      </c>
    </row>
    <row r="275" spans="1:8" x14ac:dyDescent="0.2">
      <c r="A275" s="42" t="s">
        <v>922</v>
      </c>
      <c r="B275" s="40" t="s">
        <v>923</v>
      </c>
      <c r="C275" s="268">
        <v>14790</v>
      </c>
      <c r="D275" s="268">
        <v>14790</v>
      </c>
      <c r="E275" s="268"/>
      <c r="F275" s="268"/>
      <c r="G275" s="268"/>
      <c r="H275" s="117" t="s">
        <v>867</v>
      </c>
    </row>
    <row r="276" spans="1:8" x14ac:dyDescent="0.2">
      <c r="A276" s="42" t="s">
        <v>924</v>
      </c>
      <c r="B276" s="40" t="s">
        <v>925</v>
      </c>
      <c r="C276" s="268">
        <v>200</v>
      </c>
      <c r="D276" s="268">
        <v>200</v>
      </c>
      <c r="E276" s="268"/>
      <c r="F276" s="268"/>
      <c r="G276" s="268"/>
      <c r="H276" s="117" t="s">
        <v>867</v>
      </c>
    </row>
    <row r="277" spans="1:8" x14ac:dyDescent="0.2">
      <c r="A277" s="42" t="s">
        <v>926</v>
      </c>
      <c r="B277" s="40" t="s">
        <v>927</v>
      </c>
      <c r="C277" s="268">
        <v>727</v>
      </c>
      <c r="D277" s="268">
        <v>727</v>
      </c>
      <c r="E277" s="268"/>
      <c r="F277" s="268"/>
      <c r="G277" s="268"/>
      <c r="H277" s="117" t="s">
        <v>867</v>
      </c>
    </row>
    <row r="278" spans="1:8" x14ac:dyDescent="0.2">
      <c r="A278" s="42" t="s">
        <v>928</v>
      </c>
      <c r="B278" s="40" t="s">
        <v>929</v>
      </c>
      <c r="C278" s="268">
        <v>600</v>
      </c>
      <c r="D278" s="268">
        <v>600</v>
      </c>
      <c r="E278" s="268"/>
      <c r="F278" s="268"/>
      <c r="G278" s="268"/>
      <c r="H278" s="117" t="s">
        <v>867</v>
      </c>
    </row>
    <row r="279" spans="1:8" x14ac:dyDescent="0.2">
      <c r="A279" s="42" t="s">
        <v>930</v>
      </c>
      <c r="B279" s="40" t="s">
        <v>931</v>
      </c>
      <c r="C279" s="268">
        <v>4251.3999999999996</v>
      </c>
      <c r="D279" s="268">
        <v>4251.3999999999996</v>
      </c>
      <c r="E279" s="268"/>
      <c r="F279" s="268"/>
      <c r="G279" s="268"/>
      <c r="H279" s="117" t="s">
        <v>867</v>
      </c>
    </row>
    <row r="280" spans="1:8" x14ac:dyDescent="0.2">
      <c r="A280" s="42" t="s">
        <v>932</v>
      </c>
      <c r="B280" s="40" t="s">
        <v>933</v>
      </c>
      <c r="C280" s="268">
        <v>2784</v>
      </c>
      <c r="D280" s="268">
        <v>2784</v>
      </c>
      <c r="E280" s="268"/>
      <c r="F280" s="268"/>
      <c r="G280" s="268"/>
      <c r="H280" s="117" t="s">
        <v>867</v>
      </c>
    </row>
    <row r="281" spans="1:8" x14ac:dyDescent="0.2">
      <c r="A281" s="42" t="s">
        <v>1311</v>
      </c>
      <c r="B281" s="40" t="s">
        <v>1310</v>
      </c>
      <c r="C281" s="268">
        <v>31840</v>
      </c>
      <c r="D281" s="268">
        <v>31840</v>
      </c>
      <c r="E281" s="268"/>
      <c r="F281" s="268"/>
      <c r="G281" s="268"/>
      <c r="H281" s="117" t="s">
        <v>867</v>
      </c>
    </row>
    <row r="282" spans="1:8" x14ac:dyDescent="0.2">
      <c r="A282" s="42" t="s">
        <v>934</v>
      </c>
      <c r="B282" s="40" t="s">
        <v>935</v>
      </c>
      <c r="C282" s="268">
        <v>8274.1299999999992</v>
      </c>
      <c r="D282" s="268">
        <v>8274.1299999999992</v>
      </c>
      <c r="E282" s="268"/>
      <c r="F282" s="268"/>
      <c r="G282" s="268"/>
      <c r="H282" s="117" t="s">
        <v>867</v>
      </c>
    </row>
    <row r="283" spans="1:8" x14ac:dyDescent="0.2">
      <c r="A283" s="42" t="s">
        <v>1309</v>
      </c>
      <c r="B283" s="40" t="s">
        <v>1308</v>
      </c>
      <c r="C283" s="268">
        <v>7888</v>
      </c>
      <c r="D283" s="268">
        <v>7888</v>
      </c>
      <c r="E283" s="268"/>
      <c r="F283" s="268"/>
      <c r="G283" s="268"/>
      <c r="H283" s="117" t="s">
        <v>867</v>
      </c>
    </row>
    <row r="284" spans="1:8" x14ac:dyDescent="0.2">
      <c r="A284" s="42" t="s">
        <v>1307</v>
      </c>
      <c r="B284" s="40" t="s">
        <v>1306</v>
      </c>
      <c r="C284" s="268">
        <v>161901.32</v>
      </c>
      <c r="D284" s="268">
        <v>161901.32</v>
      </c>
      <c r="E284" s="268"/>
      <c r="F284" s="268"/>
      <c r="G284" s="268"/>
      <c r="H284" s="117" t="s">
        <v>867</v>
      </c>
    </row>
    <row r="285" spans="1:8" x14ac:dyDescent="0.2">
      <c r="A285" s="42" t="s">
        <v>936</v>
      </c>
      <c r="B285" s="40" t="s">
        <v>937</v>
      </c>
      <c r="C285" s="268">
        <v>22</v>
      </c>
      <c r="D285" s="268">
        <v>22</v>
      </c>
      <c r="E285" s="268"/>
      <c r="F285" s="268"/>
      <c r="G285" s="268"/>
      <c r="H285" s="117" t="s">
        <v>867</v>
      </c>
    </row>
    <row r="286" spans="1:8" x14ac:dyDescent="0.2">
      <c r="A286" s="42" t="s">
        <v>1305</v>
      </c>
      <c r="B286" s="40" t="s">
        <v>1304</v>
      </c>
      <c r="C286" s="268">
        <v>3132</v>
      </c>
      <c r="D286" s="268">
        <v>3132</v>
      </c>
      <c r="E286" s="268"/>
      <c r="F286" s="268"/>
      <c r="G286" s="268"/>
      <c r="H286" s="117" t="s">
        <v>867</v>
      </c>
    </row>
    <row r="287" spans="1:8" x14ac:dyDescent="0.2">
      <c r="A287" s="42" t="s">
        <v>1303</v>
      </c>
      <c r="B287" s="40" t="s">
        <v>1302</v>
      </c>
      <c r="C287" s="268">
        <v>3132</v>
      </c>
      <c r="D287" s="268">
        <v>3132</v>
      </c>
      <c r="E287" s="268"/>
      <c r="F287" s="268"/>
      <c r="G287" s="268"/>
      <c r="H287" s="117" t="s">
        <v>867</v>
      </c>
    </row>
    <row r="288" spans="1:8" x14ac:dyDescent="0.2">
      <c r="A288" s="42" t="s">
        <v>938</v>
      </c>
      <c r="B288" s="40" t="s">
        <v>939</v>
      </c>
      <c r="C288" s="268">
        <v>1656</v>
      </c>
      <c r="D288" s="268">
        <v>1656</v>
      </c>
      <c r="E288" s="268"/>
      <c r="F288" s="268"/>
      <c r="G288" s="268"/>
      <c r="H288" s="117" t="s">
        <v>867</v>
      </c>
    </row>
    <row r="289" spans="1:8" x14ac:dyDescent="0.2">
      <c r="A289" s="42" t="s">
        <v>940</v>
      </c>
      <c r="B289" s="40" t="s">
        <v>941</v>
      </c>
      <c r="C289" s="268">
        <v>2088</v>
      </c>
      <c r="D289" s="268">
        <v>2088</v>
      </c>
      <c r="E289" s="268"/>
      <c r="F289" s="268"/>
      <c r="G289" s="268"/>
      <c r="H289" s="117" t="s">
        <v>867</v>
      </c>
    </row>
    <row r="290" spans="1:8" x14ac:dyDescent="0.2">
      <c r="A290" s="42" t="s">
        <v>1301</v>
      </c>
      <c r="B290" s="40" t="s">
        <v>1300</v>
      </c>
      <c r="C290" s="268">
        <v>6283.72</v>
      </c>
      <c r="D290" s="268">
        <v>6283.72</v>
      </c>
      <c r="E290" s="268"/>
      <c r="F290" s="268"/>
      <c r="G290" s="268"/>
      <c r="H290" s="117" t="s">
        <v>867</v>
      </c>
    </row>
    <row r="291" spans="1:8" x14ac:dyDescent="0.2">
      <c r="A291" s="42" t="s">
        <v>1299</v>
      </c>
      <c r="B291" s="40" t="s">
        <v>1298</v>
      </c>
      <c r="C291" s="268">
        <v>45788.4</v>
      </c>
      <c r="D291" s="268">
        <v>45788.4</v>
      </c>
      <c r="E291" s="268"/>
      <c r="F291" s="268"/>
      <c r="G291" s="268"/>
      <c r="H291" s="117" t="s">
        <v>867</v>
      </c>
    </row>
    <row r="292" spans="1:8" x14ac:dyDescent="0.2">
      <c r="A292" s="42" t="s">
        <v>1297</v>
      </c>
      <c r="B292" s="40" t="s">
        <v>1296</v>
      </c>
      <c r="C292" s="268">
        <v>9000</v>
      </c>
      <c r="D292" s="268">
        <v>9000</v>
      </c>
      <c r="E292" s="268"/>
      <c r="F292" s="268"/>
      <c r="G292" s="268"/>
      <c r="H292" s="117" t="s">
        <v>867</v>
      </c>
    </row>
    <row r="293" spans="1:8" x14ac:dyDescent="0.2">
      <c r="A293" s="42" t="s">
        <v>1295</v>
      </c>
      <c r="B293" s="40" t="s">
        <v>1294</v>
      </c>
      <c r="C293" s="268">
        <v>124025</v>
      </c>
      <c r="D293" s="268">
        <v>124025</v>
      </c>
      <c r="E293" s="268"/>
      <c r="F293" s="268"/>
      <c r="G293" s="268"/>
      <c r="H293" s="117" t="s">
        <v>867</v>
      </c>
    </row>
    <row r="294" spans="1:8" x14ac:dyDescent="0.2">
      <c r="A294" s="42" t="s">
        <v>1293</v>
      </c>
      <c r="B294" s="40" t="s">
        <v>1292</v>
      </c>
      <c r="C294" s="268">
        <v>115789.26</v>
      </c>
      <c r="D294" s="268">
        <v>115789.26</v>
      </c>
      <c r="E294" s="268"/>
      <c r="F294" s="268"/>
      <c r="G294" s="268"/>
      <c r="H294" s="117" t="s">
        <v>867</v>
      </c>
    </row>
    <row r="295" spans="1:8" x14ac:dyDescent="0.2">
      <c r="A295" s="42" t="s">
        <v>1291</v>
      </c>
      <c r="B295" s="40" t="s">
        <v>1290</v>
      </c>
      <c r="C295" s="268">
        <v>35804.89</v>
      </c>
      <c r="D295" s="268">
        <v>35804.89</v>
      </c>
      <c r="E295" s="268"/>
      <c r="F295" s="268"/>
      <c r="G295" s="268"/>
      <c r="H295" s="117" t="s">
        <v>867</v>
      </c>
    </row>
    <row r="296" spans="1:8" x14ac:dyDescent="0.2">
      <c r="A296" s="42" t="s">
        <v>1289</v>
      </c>
      <c r="B296" s="40" t="s">
        <v>1288</v>
      </c>
      <c r="C296" s="268">
        <v>4510</v>
      </c>
      <c r="D296" s="268">
        <v>4510</v>
      </c>
      <c r="E296" s="268"/>
      <c r="F296" s="268"/>
      <c r="G296" s="268"/>
      <c r="H296" s="117" t="s">
        <v>867</v>
      </c>
    </row>
    <row r="297" spans="1:8" x14ac:dyDescent="0.2">
      <c r="A297" s="42" t="s">
        <v>1287</v>
      </c>
      <c r="B297" s="40" t="s">
        <v>1286</v>
      </c>
      <c r="C297" s="268">
        <v>18325.259999999998</v>
      </c>
      <c r="D297" s="268">
        <v>18325.259999999998</v>
      </c>
      <c r="E297" s="268"/>
      <c r="F297" s="268"/>
      <c r="G297" s="268"/>
      <c r="H297" s="117" t="s">
        <v>867</v>
      </c>
    </row>
    <row r="298" spans="1:8" x14ac:dyDescent="0.2">
      <c r="A298" s="42" t="s">
        <v>1285</v>
      </c>
      <c r="B298" s="40" t="s">
        <v>1284</v>
      </c>
      <c r="C298" s="268">
        <v>6088.5</v>
      </c>
      <c r="D298" s="268">
        <v>6088.5</v>
      </c>
      <c r="E298" s="268"/>
      <c r="F298" s="268"/>
      <c r="G298" s="268"/>
      <c r="H298" s="117" t="s">
        <v>867</v>
      </c>
    </row>
    <row r="299" spans="1:8" x14ac:dyDescent="0.2">
      <c r="A299" s="42" t="s">
        <v>1283</v>
      </c>
      <c r="B299" s="40" t="s">
        <v>1282</v>
      </c>
      <c r="C299" s="268">
        <v>3132</v>
      </c>
      <c r="D299" s="268">
        <v>3132</v>
      </c>
      <c r="E299" s="268"/>
      <c r="F299" s="268"/>
      <c r="G299" s="268"/>
      <c r="H299" s="117" t="s">
        <v>867</v>
      </c>
    </row>
    <row r="300" spans="1:8" x14ac:dyDescent="0.2">
      <c r="A300" s="42" t="s">
        <v>1281</v>
      </c>
      <c r="B300" s="40" t="s">
        <v>1266</v>
      </c>
      <c r="C300" s="268">
        <v>184902.75</v>
      </c>
      <c r="D300" s="268">
        <v>184902.75</v>
      </c>
      <c r="E300" s="268"/>
      <c r="F300" s="268"/>
      <c r="G300" s="268"/>
      <c r="H300" s="117" t="s">
        <v>867</v>
      </c>
    </row>
    <row r="301" spans="1:8" x14ac:dyDescent="0.2">
      <c r="A301" s="42">
        <v>2113</v>
      </c>
      <c r="B301" s="40" t="s">
        <v>203</v>
      </c>
      <c r="C301" s="268">
        <v>0</v>
      </c>
      <c r="D301" s="268">
        <v>0</v>
      </c>
      <c r="E301" s="268">
        <v>0</v>
      </c>
      <c r="F301" s="268">
        <v>0</v>
      </c>
      <c r="G301" s="268">
        <v>0</v>
      </c>
    </row>
    <row r="302" spans="1:8" x14ac:dyDescent="0.2">
      <c r="A302" s="42">
        <v>2114</v>
      </c>
      <c r="B302" s="40" t="s">
        <v>204</v>
      </c>
      <c r="C302" s="268">
        <v>0</v>
      </c>
      <c r="D302" s="268">
        <v>0</v>
      </c>
      <c r="E302" s="268">
        <v>0</v>
      </c>
      <c r="F302" s="268">
        <v>0</v>
      </c>
      <c r="G302" s="268">
        <v>0</v>
      </c>
    </row>
    <row r="303" spans="1:8" x14ac:dyDescent="0.2">
      <c r="A303" s="42">
        <v>2115</v>
      </c>
      <c r="B303" s="40" t="s">
        <v>205</v>
      </c>
      <c r="C303" s="268">
        <v>0</v>
      </c>
      <c r="D303" s="268">
        <v>0</v>
      </c>
      <c r="E303" s="268">
        <v>0</v>
      </c>
      <c r="F303" s="268">
        <v>0</v>
      </c>
      <c r="G303" s="268">
        <v>0</v>
      </c>
    </row>
    <row r="304" spans="1:8" x14ac:dyDescent="0.2">
      <c r="A304" s="42">
        <v>2116</v>
      </c>
      <c r="B304" s="40" t="s">
        <v>206</v>
      </c>
      <c r="C304" s="268">
        <v>0</v>
      </c>
      <c r="D304" s="268">
        <v>0</v>
      </c>
      <c r="E304" s="268">
        <v>0</v>
      </c>
      <c r="F304" s="268">
        <v>0</v>
      </c>
      <c r="G304" s="268">
        <v>0</v>
      </c>
    </row>
    <row r="305" spans="1:8" x14ac:dyDescent="0.2">
      <c r="A305" s="42">
        <v>2117</v>
      </c>
      <c r="B305" s="40" t="s">
        <v>207</v>
      </c>
      <c r="C305" s="272">
        <f>SUM(C306:C319)</f>
        <v>2150389.2600000002</v>
      </c>
      <c r="D305" s="272">
        <f>SUM(D306:D319)</f>
        <v>2150389.2600000002</v>
      </c>
      <c r="E305" s="272">
        <f>SUM(E306:E319)</f>
        <v>0</v>
      </c>
      <c r="F305" s="272">
        <f>SUM(F306:F319)</f>
        <v>0</v>
      </c>
      <c r="G305" s="272">
        <f>SUM(G306:G319)</f>
        <v>0</v>
      </c>
    </row>
    <row r="306" spans="1:8" ht="33.75" x14ac:dyDescent="0.2">
      <c r="A306" s="42" t="s">
        <v>942</v>
      </c>
      <c r="B306" s="40" t="s">
        <v>943</v>
      </c>
      <c r="C306" s="268">
        <v>72403.149999999994</v>
      </c>
      <c r="D306" s="268">
        <v>72403.149999999994</v>
      </c>
      <c r="E306" s="268"/>
      <c r="F306" s="268"/>
      <c r="G306" s="268"/>
      <c r="H306" s="117" t="s">
        <v>1272</v>
      </c>
    </row>
    <row r="307" spans="1:8" ht="33.75" x14ac:dyDescent="0.2">
      <c r="A307" s="42" t="s">
        <v>944</v>
      </c>
      <c r="B307" s="40" t="s">
        <v>945</v>
      </c>
      <c r="C307" s="268">
        <v>880491.91</v>
      </c>
      <c r="D307" s="268">
        <v>880491.91</v>
      </c>
      <c r="E307" s="268"/>
      <c r="F307" s="268"/>
      <c r="G307" s="268"/>
      <c r="H307" s="117" t="s">
        <v>1272</v>
      </c>
    </row>
    <row r="308" spans="1:8" ht="33.75" x14ac:dyDescent="0.2">
      <c r="A308" s="42" t="s">
        <v>946</v>
      </c>
      <c r="B308" s="40" t="s">
        <v>947</v>
      </c>
      <c r="C308" s="268">
        <v>44488.4</v>
      </c>
      <c r="D308" s="268">
        <v>44488.4</v>
      </c>
      <c r="E308" s="268"/>
      <c r="F308" s="268"/>
      <c r="G308" s="268"/>
      <c r="H308" s="117" t="s">
        <v>1272</v>
      </c>
    </row>
    <row r="309" spans="1:8" ht="33.75" x14ac:dyDescent="0.2">
      <c r="A309" s="42" t="s">
        <v>948</v>
      </c>
      <c r="B309" s="40" t="s">
        <v>949</v>
      </c>
      <c r="C309" s="268">
        <v>12003.09</v>
      </c>
      <c r="D309" s="268">
        <v>12003.09</v>
      </c>
      <c r="E309" s="268"/>
      <c r="F309" s="268"/>
      <c r="G309" s="268"/>
      <c r="H309" s="117" t="s">
        <v>1272</v>
      </c>
    </row>
    <row r="310" spans="1:8" ht="33.75" x14ac:dyDescent="0.2">
      <c r="A310" s="42" t="s">
        <v>950</v>
      </c>
      <c r="B310" s="40" t="s">
        <v>951</v>
      </c>
      <c r="C310" s="268">
        <v>12186.63</v>
      </c>
      <c r="D310" s="268">
        <v>12186.63</v>
      </c>
      <c r="E310" s="268"/>
      <c r="F310" s="268"/>
      <c r="G310" s="268"/>
      <c r="H310" s="117" t="s">
        <v>1272</v>
      </c>
    </row>
    <row r="311" spans="1:8" ht="33.75" x14ac:dyDescent="0.2">
      <c r="A311" s="42" t="s">
        <v>1280</v>
      </c>
      <c r="B311" s="40" t="s">
        <v>1279</v>
      </c>
      <c r="C311" s="268">
        <v>6638.8</v>
      </c>
      <c r="D311" s="268">
        <v>6638.8</v>
      </c>
      <c r="E311" s="268"/>
      <c r="F311" s="268"/>
      <c r="G311" s="268"/>
      <c r="H311" s="117" t="s">
        <v>1272</v>
      </c>
    </row>
    <row r="312" spans="1:8" ht="33.75" x14ac:dyDescent="0.2">
      <c r="A312" s="42" t="s">
        <v>1278</v>
      </c>
      <c r="B312" s="40" t="s">
        <v>1277</v>
      </c>
      <c r="C312" s="268">
        <v>236763</v>
      </c>
      <c r="D312" s="268">
        <v>236763</v>
      </c>
      <c r="E312" s="268"/>
      <c r="F312" s="268"/>
      <c r="G312" s="268"/>
      <c r="H312" s="117" t="s">
        <v>1272</v>
      </c>
    </row>
    <row r="313" spans="1:8" ht="33.75" x14ac:dyDescent="0.2">
      <c r="A313" s="42" t="s">
        <v>1276</v>
      </c>
      <c r="B313" s="40" t="s">
        <v>1275</v>
      </c>
      <c r="C313" s="268">
        <v>-191988.62</v>
      </c>
      <c r="D313" s="268">
        <v>-191988.62</v>
      </c>
      <c r="E313" s="268"/>
      <c r="F313" s="268"/>
      <c r="G313" s="268"/>
      <c r="H313" s="117" t="s">
        <v>1272</v>
      </c>
    </row>
    <row r="314" spans="1:8" ht="33.75" x14ac:dyDescent="0.2">
      <c r="A314" s="42" t="s">
        <v>1274</v>
      </c>
      <c r="B314" s="40" t="s">
        <v>1273</v>
      </c>
      <c r="C314" s="268">
        <v>10622.57</v>
      </c>
      <c r="D314" s="268">
        <v>10622.57</v>
      </c>
      <c r="E314" s="268"/>
      <c r="F314" s="268"/>
      <c r="G314" s="268"/>
      <c r="H314" s="117" t="s">
        <v>1272</v>
      </c>
    </row>
    <row r="315" spans="1:8" ht="22.5" x14ac:dyDescent="0.2">
      <c r="A315" s="42" t="s">
        <v>952</v>
      </c>
      <c r="B315" s="40" t="s">
        <v>953</v>
      </c>
      <c r="C315" s="268">
        <v>344639.36</v>
      </c>
      <c r="D315" s="268">
        <v>344639.36</v>
      </c>
      <c r="E315" s="268"/>
      <c r="F315" s="268"/>
      <c r="G315" s="268"/>
      <c r="H315" s="117" t="s">
        <v>1269</v>
      </c>
    </row>
    <row r="316" spans="1:8" ht="22.5" x14ac:dyDescent="0.2">
      <c r="A316" s="42" t="s">
        <v>954</v>
      </c>
      <c r="B316" s="40" t="s">
        <v>955</v>
      </c>
      <c r="C316" s="268">
        <v>391926.37</v>
      </c>
      <c r="D316" s="268">
        <v>391926.37</v>
      </c>
      <c r="E316" s="268"/>
      <c r="F316" s="268"/>
      <c r="G316" s="268"/>
      <c r="H316" s="117" t="s">
        <v>1269</v>
      </c>
    </row>
    <row r="317" spans="1:8" ht="22.5" x14ac:dyDescent="0.2">
      <c r="A317" s="42" t="s">
        <v>956</v>
      </c>
      <c r="B317" s="40" t="s">
        <v>957</v>
      </c>
      <c r="C317" s="268">
        <v>312412.99</v>
      </c>
      <c r="D317" s="268">
        <v>312412.99</v>
      </c>
      <c r="E317" s="268"/>
      <c r="F317" s="268"/>
      <c r="G317" s="268"/>
      <c r="H317" s="117" t="s">
        <v>1269</v>
      </c>
    </row>
    <row r="318" spans="1:8" ht="22.5" x14ac:dyDescent="0.2">
      <c r="A318" s="42" t="s">
        <v>1271</v>
      </c>
      <c r="B318" s="40" t="s">
        <v>1270</v>
      </c>
      <c r="C318" s="268">
        <v>10039.26</v>
      </c>
      <c r="D318" s="268">
        <v>10039.26</v>
      </c>
      <c r="E318" s="268"/>
      <c r="F318" s="268"/>
      <c r="G318" s="268"/>
      <c r="H318" s="117" t="s">
        <v>1269</v>
      </c>
    </row>
    <row r="319" spans="1:8" ht="22.5" x14ac:dyDescent="0.2">
      <c r="A319" s="42" t="s">
        <v>958</v>
      </c>
      <c r="B319" s="40" t="s">
        <v>959</v>
      </c>
      <c r="C319" s="268">
        <v>7762.35</v>
      </c>
      <c r="D319" s="268">
        <v>7762.35</v>
      </c>
      <c r="E319" s="268"/>
      <c r="F319" s="268"/>
      <c r="G319" s="268"/>
      <c r="H319" s="117" t="s">
        <v>1268</v>
      </c>
    </row>
    <row r="320" spans="1:8" x14ac:dyDescent="0.2">
      <c r="A320" s="42">
        <v>2118</v>
      </c>
      <c r="B320" s="40" t="s">
        <v>208</v>
      </c>
      <c r="C320" s="268">
        <v>0</v>
      </c>
      <c r="D320" s="268">
        <v>0</v>
      </c>
      <c r="E320" s="268">
        <v>0</v>
      </c>
      <c r="F320" s="268">
        <v>0</v>
      </c>
      <c r="G320" s="268">
        <v>0</v>
      </c>
      <c r="H320" s="117"/>
    </row>
    <row r="321" spans="1:8" x14ac:dyDescent="0.2">
      <c r="A321" s="42">
        <v>2119</v>
      </c>
      <c r="B321" s="40" t="s">
        <v>209</v>
      </c>
      <c r="C321" s="272">
        <f>SUM(C322:C360)</f>
        <v>700492.95000000007</v>
      </c>
      <c r="D321" s="272">
        <f>SUM(D322:D360)</f>
        <v>700492.95000000007</v>
      </c>
      <c r="E321" s="272">
        <f>SUM(E322:E360)</f>
        <v>0</v>
      </c>
      <c r="F321" s="272">
        <f>SUM(F322:F360)</f>
        <v>0</v>
      </c>
      <c r="G321" s="272">
        <f>SUM(G322:G360)</f>
        <v>0</v>
      </c>
      <c r="H321" s="117"/>
    </row>
    <row r="322" spans="1:8" x14ac:dyDescent="0.2">
      <c r="A322" s="42" t="s">
        <v>960</v>
      </c>
      <c r="B322" s="40" t="s">
        <v>961</v>
      </c>
      <c r="C322" s="268">
        <v>32282.94</v>
      </c>
      <c r="D322" s="268">
        <v>32282.94</v>
      </c>
      <c r="E322" s="268"/>
      <c r="F322" s="268"/>
      <c r="G322" s="268"/>
      <c r="H322" s="117" t="s">
        <v>867</v>
      </c>
    </row>
    <row r="323" spans="1:8" x14ac:dyDescent="0.2">
      <c r="A323" s="42" t="s">
        <v>962</v>
      </c>
      <c r="B323" s="40" t="s">
        <v>963</v>
      </c>
      <c r="C323" s="268">
        <v>211.35</v>
      </c>
      <c r="D323" s="268">
        <v>211.35</v>
      </c>
      <c r="E323" s="268"/>
      <c r="F323" s="268"/>
      <c r="G323" s="268"/>
      <c r="H323" s="117" t="s">
        <v>867</v>
      </c>
    </row>
    <row r="324" spans="1:8" x14ac:dyDescent="0.2">
      <c r="A324" s="42" t="s">
        <v>964</v>
      </c>
      <c r="B324" s="40" t="s">
        <v>965</v>
      </c>
      <c r="C324" s="268">
        <v>60442.2</v>
      </c>
      <c r="D324" s="268">
        <v>60442.2</v>
      </c>
      <c r="E324" s="268"/>
      <c r="F324" s="268"/>
      <c r="G324" s="268"/>
      <c r="H324" s="117" t="s">
        <v>867</v>
      </c>
    </row>
    <row r="325" spans="1:8" x14ac:dyDescent="0.2">
      <c r="A325" s="42" t="s">
        <v>966</v>
      </c>
      <c r="B325" s="40" t="s">
        <v>967</v>
      </c>
      <c r="C325" s="268">
        <v>1058.27</v>
      </c>
      <c r="D325" s="268">
        <v>1058.27</v>
      </c>
      <c r="E325" s="268"/>
      <c r="F325" s="268"/>
      <c r="G325" s="268"/>
      <c r="H325" s="117" t="s">
        <v>867</v>
      </c>
    </row>
    <row r="326" spans="1:8" x14ac:dyDescent="0.2">
      <c r="A326" s="42" t="s">
        <v>968</v>
      </c>
      <c r="B326" s="40" t="s">
        <v>969</v>
      </c>
      <c r="C326" s="268">
        <v>15.92</v>
      </c>
      <c r="D326" s="268">
        <v>15.92</v>
      </c>
      <c r="E326" s="268"/>
      <c r="F326" s="268"/>
      <c r="G326" s="268"/>
      <c r="H326" s="117" t="s">
        <v>867</v>
      </c>
    </row>
    <row r="327" spans="1:8" x14ac:dyDescent="0.2">
      <c r="A327" s="42" t="s">
        <v>970</v>
      </c>
      <c r="B327" s="40" t="s">
        <v>971</v>
      </c>
      <c r="C327" s="268">
        <v>4500</v>
      </c>
      <c r="D327" s="268">
        <v>4500</v>
      </c>
      <c r="E327" s="268"/>
      <c r="F327" s="268"/>
      <c r="G327" s="268"/>
      <c r="H327" s="117" t="s">
        <v>867</v>
      </c>
    </row>
    <row r="328" spans="1:8" x14ac:dyDescent="0.2">
      <c r="A328" s="42" t="s">
        <v>972</v>
      </c>
      <c r="B328" s="40" t="s">
        <v>973</v>
      </c>
      <c r="C328" s="268">
        <v>600</v>
      </c>
      <c r="D328" s="268">
        <v>600</v>
      </c>
      <c r="E328" s="268"/>
      <c r="F328" s="268"/>
      <c r="G328" s="268"/>
      <c r="H328" s="117" t="s">
        <v>867</v>
      </c>
    </row>
    <row r="329" spans="1:8" x14ac:dyDescent="0.2">
      <c r="A329" s="42" t="s">
        <v>974</v>
      </c>
      <c r="B329" s="40" t="s">
        <v>654</v>
      </c>
      <c r="C329" s="268">
        <v>1644.2</v>
      </c>
      <c r="D329" s="268">
        <v>1644.2</v>
      </c>
      <c r="E329" s="268"/>
      <c r="F329" s="268"/>
      <c r="G329" s="268"/>
      <c r="H329" s="117" t="s">
        <v>867</v>
      </c>
    </row>
    <row r="330" spans="1:8" x14ac:dyDescent="0.2">
      <c r="A330" s="42" t="s">
        <v>975</v>
      </c>
      <c r="B330" s="40" t="s">
        <v>976</v>
      </c>
      <c r="C330" s="268">
        <v>326.39</v>
      </c>
      <c r="D330" s="268">
        <v>326.39</v>
      </c>
      <c r="E330" s="268"/>
      <c r="F330" s="268"/>
      <c r="G330" s="268"/>
      <c r="H330" s="117" t="s">
        <v>867</v>
      </c>
    </row>
    <row r="331" spans="1:8" x14ac:dyDescent="0.2">
      <c r="A331" s="42" t="s">
        <v>977</v>
      </c>
      <c r="B331" s="40" t="s">
        <v>723</v>
      </c>
      <c r="C331" s="268">
        <v>132.26</v>
      </c>
      <c r="D331" s="268">
        <v>132.26</v>
      </c>
      <c r="E331" s="268"/>
      <c r="F331" s="268"/>
      <c r="G331" s="268"/>
      <c r="H331" s="117" t="s">
        <v>867</v>
      </c>
    </row>
    <row r="332" spans="1:8" x14ac:dyDescent="0.2">
      <c r="A332" s="42" t="s">
        <v>978</v>
      </c>
      <c r="B332" s="40" t="s">
        <v>979</v>
      </c>
      <c r="C332" s="268">
        <v>2341.0300000000002</v>
      </c>
      <c r="D332" s="268">
        <v>2341.0300000000002</v>
      </c>
      <c r="E332" s="268"/>
      <c r="F332" s="268"/>
      <c r="G332" s="268"/>
      <c r="H332" s="117" t="s">
        <v>867</v>
      </c>
    </row>
    <row r="333" spans="1:8" x14ac:dyDescent="0.2">
      <c r="A333" s="42" t="s">
        <v>1267</v>
      </c>
      <c r="B333" s="40" t="s">
        <v>1266</v>
      </c>
      <c r="C333" s="268">
        <v>780.44</v>
      </c>
      <c r="D333" s="268">
        <v>780.44</v>
      </c>
      <c r="E333" s="268"/>
      <c r="F333" s="268"/>
      <c r="G333" s="268"/>
      <c r="H333" s="117" t="s">
        <v>867</v>
      </c>
    </row>
    <row r="334" spans="1:8" x14ac:dyDescent="0.2">
      <c r="A334" s="42" t="s">
        <v>980</v>
      </c>
      <c r="B334" s="40" t="s">
        <v>981</v>
      </c>
      <c r="C334" s="268">
        <v>1857.31</v>
      </c>
      <c r="D334" s="268">
        <v>1857.31</v>
      </c>
      <c r="E334" s="268"/>
      <c r="F334" s="268"/>
      <c r="G334" s="268"/>
      <c r="H334" s="117" t="s">
        <v>867</v>
      </c>
    </row>
    <row r="335" spans="1:8" x14ac:dyDescent="0.2">
      <c r="A335" s="42" t="s">
        <v>982</v>
      </c>
      <c r="B335" s="40" t="s">
        <v>655</v>
      </c>
      <c r="C335" s="268">
        <v>199.77</v>
      </c>
      <c r="D335" s="268">
        <v>199.77</v>
      </c>
      <c r="E335" s="268"/>
      <c r="F335" s="268"/>
      <c r="G335" s="268"/>
      <c r="H335" s="117" t="s">
        <v>867</v>
      </c>
    </row>
    <row r="336" spans="1:8" x14ac:dyDescent="0.2">
      <c r="A336" s="42" t="s">
        <v>983</v>
      </c>
      <c r="B336" s="40" t="s">
        <v>738</v>
      </c>
      <c r="C336" s="268">
        <v>299.76</v>
      </c>
      <c r="D336" s="268">
        <v>299.76</v>
      </c>
      <c r="E336" s="268"/>
      <c r="F336" s="268"/>
      <c r="G336" s="268"/>
      <c r="H336" s="117" t="s">
        <v>867</v>
      </c>
    </row>
    <row r="337" spans="1:8" x14ac:dyDescent="0.2">
      <c r="A337" s="42" t="s">
        <v>984</v>
      </c>
      <c r="B337" s="40" t="s">
        <v>661</v>
      </c>
      <c r="C337" s="268">
        <v>1000</v>
      </c>
      <c r="D337" s="268">
        <v>1000</v>
      </c>
      <c r="E337" s="268"/>
      <c r="F337" s="268"/>
      <c r="G337" s="268"/>
      <c r="H337" s="117" t="s">
        <v>867</v>
      </c>
    </row>
    <row r="338" spans="1:8" x14ac:dyDescent="0.2">
      <c r="A338" s="42" t="s">
        <v>985</v>
      </c>
      <c r="B338" s="40" t="s">
        <v>986</v>
      </c>
      <c r="C338" s="268">
        <v>50</v>
      </c>
      <c r="D338" s="268">
        <v>50</v>
      </c>
      <c r="E338" s="268"/>
      <c r="F338" s="268"/>
      <c r="G338" s="268"/>
      <c r="H338" s="117" t="s">
        <v>867</v>
      </c>
    </row>
    <row r="339" spans="1:8" x14ac:dyDescent="0.2">
      <c r="A339" s="42" t="s">
        <v>987</v>
      </c>
      <c r="B339" s="40" t="s">
        <v>988</v>
      </c>
      <c r="C339" s="268">
        <v>923.1</v>
      </c>
      <c r="D339" s="268">
        <v>923.1</v>
      </c>
      <c r="E339" s="268"/>
      <c r="F339" s="268"/>
      <c r="G339" s="268"/>
      <c r="H339" s="117" t="s">
        <v>867</v>
      </c>
    </row>
    <row r="340" spans="1:8" x14ac:dyDescent="0.2">
      <c r="A340" s="42" t="s">
        <v>989</v>
      </c>
      <c r="B340" s="40" t="s">
        <v>990</v>
      </c>
      <c r="C340" s="268">
        <v>923.1</v>
      </c>
      <c r="D340" s="268">
        <v>923.1</v>
      </c>
      <c r="E340" s="268"/>
      <c r="F340" s="268"/>
      <c r="G340" s="268"/>
      <c r="H340" s="117" t="s">
        <v>867</v>
      </c>
    </row>
    <row r="341" spans="1:8" x14ac:dyDescent="0.2">
      <c r="A341" s="42" t="s">
        <v>991</v>
      </c>
      <c r="B341" s="40" t="s">
        <v>992</v>
      </c>
      <c r="C341" s="268">
        <v>2000</v>
      </c>
      <c r="D341" s="268">
        <v>2000</v>
      </c>
      <c r="E341" s="268"/>
      <c r="F341" s="268"/>
      <c r="G341" s="268"/>
      <c r="H341" s="117" t="s">
        <v>867</v>
      </c>
    </row>
    <row r="342" spans="1:8" x14ac:dyDescent="0.2">
      <c r="A342" s="42" t="s">
        <v>993</v>
      </c>
      <c r="B342" s="40" t="s">
        <v>994</v>
      </c>
      <c r="C342" s="268">
        <v>200</v>
      </c>
      <c r="D342" s="268">
        <v>200</v>
      </c>
      <c r="E342" s="268"/>
      <c r="F342" s="268"/>
      <c r="G342" s="268"/>
      <c r="H342" s="117" t="s">
        <v>867</v>
      </c>
    </row>
    <row r="343" spans="1:8" x14ac:dyDescent="0.2">
      <c r="A343" s="42" t="s">
        <v>995</v>
      </c>
      <c r="B343" s="40" t="s">
        <v>996</v>
      </c>
      <c r="C343" s="268">
        <v>871.29</v>
      </c>
      <c r="D343" s="268">
        <v>871.29</v>
      </c>
      <c r="E343" s="268"/>
      <c r="F343" s="268"/>
      <c r="G343" s="268"/>
      <c r="H343" s="117" t="s">
        <v>867</v>
      </c>
    </row>
    <row r="344" spans="1:8" x14ac:dyDescent="0.2">
      <c r="A344" s="42" t="s">
        <v>997</v>
      </c>
      <c r="B344" s="40" t="s">
        <v>707</v>
      </c>
      <c r="C344" s="268">
        <v>4463.46</v>
      </c>
      <c r="D344" s="268">
        <v>4463.46</v>
      </c>
      <c r="E344" s="268"/>
      <c r="F344" s="268"/>
      <c r="G344" s="268"/>
      <c r="H344" s="117" t="s">
        <v>867</v>
      </c>
    </row>
    <row r="345" spans="1:8" x14ac:dyDescent="0.2">
      <c r="A345" s="42" t="s">
        <v>998</v>
      </c>
      <c r="B345" s="40" t="s">
        <v>999</v>
      </c>
      <c r="C345" s="268">
        <v>1421.24</v>
      </c>
      <c r="D345" s="268">
        <v>1421.24</v>
      </c>
      <c r="E345" s="268"/>
      <c r="F345" s="268"/>
      <c r="G345" s="268"/>
      <c r="H345" s="117" t="s">
        <v>867</v>
      </c>
    </row>
    <row r="346" spans="1:8" x14ac:dyDescent="0.2">
      <c r="A346" s="42" t="s">
        <v>1000</v>
      </c>
      <c r="B346" s="40" t="s">
        <v>648</v>
      </c>
      <c r="C346" s="268">
        <v>421.8</v>
      </c>
      <c r="D346" s="268">
        <v>421.8</v>
      </c>
      <c r="E346" s="268"/>
      <c r="F346" s="268"/>
      <c r="G346" s="268"/>
      <c r="H346" s="117" t="s">
        <v>867</v>
      </c>
    </row>
    <row r="347" spans="1:8" x14ac:dyDescent="0.2">
      <c r="A347" s="42" t="s">
        <v>1002</v>
      </c>
      <c r="B347" s="40" t="s">
        <v>1003</v>
      </c>
      <c r="C347" s="268">
        <v>2320.8000000000002</v>
      </c>
      <c r="D347" s="268">
        <v>2320.8000000000002</v>
      </c>
      <c r="E347" s="268"/>
      <c r="F347" s="268"/>
      <c r="G347" s="268"/>
      <c r="H347" s="117" t="s">
        <v>867</v>
      </c>
    </row>
    <row r="348" spans="1:8" x14ac:dyDescent="0.2">
      <c r="A348" s="42" t="s">
        <v>1004</v>
      </c>
      <c r="B348" s="40" t="s">
        <v>1005</v>
      </c>
      <c r="C348" s="268">
        <v>2000</v>
      </c>
      <c r="D348" s="268">
        <v>2000</v>
      </c>
      <c r="E348" s="268"/>
      <c r="F348" s="268"/>
      <c r="G348" s="268"/>
      <c r="H348" s="117" t="s">
        <v>867</v>
      </c>
    </row>
    <row r="349" spans="1:8" x14ac:dyDescent="0.2">
      <c r="A349" s="42" t="s">
        <v>1006</v>
      </c>
      <c r="B349" s="40" t="s">
        <v>1007</v>
      </c>
      <c r="C349" s="268">
        <v>74.7</v>
      </c>
      <c r="D349" s="268">
        <v>74.7</v>
      </c>
      <c r="E349" s="268"/>
      <c r="F349" s="268"/>
      <c r="G349" s="268"/>
      <c r="H349" s="117" t="s">
        <v>867</v>
      </c>
    </row>
    <row r="350" spans="1:8" ht="22.5" x14ac:dyDescent="0.2">
      <c r="A350" s="42" t="s">
        <v>1265</v>
      </c>
      <c r="B350" s="40" t="s">
        <v>1264</v>
      </c>
      <c r="C350" s="298">
        <v>26000</v>
      </c>
      <c r="D350" s="268">
        <v>26000</v>
      </c>
      <c r="E350" s="268"/>
      <c r="F350" s="268"/>
      <c r="G350" s="268"/>
      <c r="H350" s="117" t="s">
        <v>1253</v>
      </c>
    </row>
    <row r="351" spans="1:8" ht="22.5" x14ac:dyDescent="0.2">
      <c r="A351" s="42" t="s">
        <v>1263</v>
      </c>
      <c r="B351" s="40" t="s">
        <v>1262</v>
      </c>
      <c r="C351" s="298">
        <v>26000</v>
      </c>
      <c r="D351" s="268">
        <v>26000</v>
      </c>
      <c r="E351" s="268"/>
      <c r="F351" s="268"/>
      <c r="G351" s="268"/>
      <c r="H351" s="117" t="s">
        <v>1253</v>
      </c>
    </row>
    <row r="352" spans="1:8" ht="22.5" x14ac:dyDescent="0.2">
      <c r="A352" s="42" t="s">
        <v>1261</v>
      </c>
      <c r="B352" s="40" t="s">
        <v>1260</v>
      </c>
      <c r="C352" s="298">
        <v>26000</v>
      </c>
      <c r="D352" s="268">
        <v>26000</v>
      </c>
      <c r="E352" s="268"/>
      <c r="F352" s="268"/>
      <c r="G352" s="268"/>
      <c r="H352" s="117" t="s">
        <v>1253</v>
      </c>
    </row>
    <row r="353" spans="1:8" ht="22.5" x14ac:dyDescent="0.2">
      <c r="A353" s="42" t="s">
        <v>1259</v>
      </c>
      <c r="B353" s="40" t="s">
        <v>1258</v>
      </c>
      <c r="C353" s="298">
        <v>26000</v>
      </c>
      <c r="D353" s="268">
        <v>26000</v>
      </c>
      <c r="E353" s="268"/>
      <c r="F353" s="268"/>
      <c r="G353" s="268"/>
      <c r="H353" s="117" t="s">
        <v>1253</v>
      </c>
    </row>
    <row r="354" spans="1:8" ht="22.5" x14ac:dyDescent="0.2">
      <c r="A354" s="42" t="s">
        <v>1257</v>
      </c>
      <c r="B354" s="40" t="s">
        <v>1256</v>
      </c>
      <c r="C354" s="298">
        <v>26000</v>
      </c>
      <c r="D354" s="268">
        <v>26000</v>
      </c>
      <c r="E354" s="268"/>
      <c r="F354" s="268"/>
      <c r="G354" s="268"/>
      <c r="H354" s="117" t="s">
        <v>1253</v>
      </c>
    </row>
    <row r="355" spans="1:8" ht="22.5" x14ac:dyDescent="0.2">
      <c r="A355" s="42" t="s">
        <v>1255</v>
      </c>
      <c r="B355" s="40" t="s">
        <v>1254</v>
      </c>
      <c r="C355" s="298">
        <v>26000</v>
      </c>
      <c r="D355" s="268">
        <v>26000</v>
      </c>
      <c r="E355" s="268"/>
      <c r="F355" s="268"/>
      <c r="G355" s="268"/>
      <c r="H355" s="117" t="s">
        <v>1253</v>
      </c>
    </row>
    <row r="356" spans="1:8" x14ac:dyDescent="0.2">
      <c r="A356" s="42" t="s">
        <v>1008</v>
      </c>
      <c r="B356" s="40" t="s">
        <v>1009</v>
      </c>
      <c r="C356" s="268">
        <v>11958</v>
      </c>
      <c r="D356" s="268">
        <v>11958</v>
      </c>
      <c r="E356" s="268"/>
      <c r="F356" s="268"/>
      <c r="G356" s="268"/>
      <c r="H356" s="117" t="s">
        <v>867</v>
      </c>
    </row>
    <row r="357" spans="1:8" x14ac:dyDescent="0.2">
      <c r="A357" s="42" t="s">
        <v>1010</v>
      </c>
      <c r="B357" s="40" t="s">
        <v>1011</v>
      </c>
      <c r="C357" s="268">
        <v>100.83</v>
      </c>
      <c r="D357" s="268">
        <v>100.83</v>
      </c>
      <c r="E357" s="268"/>
      <c r="F357" s="268"/>
      <c r="G357" s="268"/>
      <c r="H357" s="117" t="s">
        <v>867</v>
      </c>
    </row>
    <row r="358" spans="1:8" x14ac:dyDescent="0.2">
      <c r="A358" s="42" t="s">
        <v>1012</v>
      </c>
      <c r="B358" s="40" t="s">
        <v>1013</v>
      </c>
      <c r="C358" s="268">
        <v>3601.53</v>
      </c>
      <c r="D358" s="268">
        <v>3601.53</v>
      </c>
      <c r="E358" s="268"/>
      <c r="F358" s="268"/>
      <c r="G358" s="268"/>
      <c r="H358" s="117" t="s">
        <v>867</v>
      </c>
    </row>
    <row r="359" spans="1:8" x14ac:dyDescent="0.2">
      <c r="A359" s="42" t="s">
        <v>1014</v>
      </c>
      <c r="B359" s="40" t="s">
        <v>1015</v>
      </c>
      <c r="C359" s="268">
        <v>25135.06</v>
      </c>
      <c r="D359" s="268">
        <v>25135.06</v>
      </c>
      <c r="E359" s="268"/>
      <c r="F359" s="268"/>
      <c r="G359" s="268"/>
      <c r="H359" s="117" t="s">
        <v>867</v>
      </c>
    </row>
    <row r="360" spans="1:8" x14ac:dyDescent="0.2">
      <c r="A360" s="42" t="s">
        <v>1016</v>
      </c>
      <c r="B360" s="40" t="s">
        <v>1017</v>
      </c>
      <c r="C360" s="268">
        <v>380336.2</v>
      </c>
      <c r="D360" s="268">
        <v>380336.2</v>
      </c>
      <c r="E360" s="268"/>
      <c r="F360" s="268"/>
      <c r="G360" s="268"/>
      <c r="H360" s="117" t="s">
        <v>867</v>
      </c>
    </row>
    <row r="361" spans="1:8" x14ac:dyDescent="0.2">
      <c r="A361" s="42">
        <v>2120</v>
      </c>
      <c r="B361" s="40" t="s">
        <v>210</v>
      </c>
      <c r="C361" s="268">
        <v>0</v>
      </c>
      <c r="D361" s="268">
        <v>0</v>
      </c>
      <c r="E361" s="268">
        <v>0</v>
      </c>
      <c r="F361" s="268">
        <v>0</v>
      </c>
      <c r="G361" s="268">
        <v>0</v>
      </c>
    </row>
    <row r="362" spans="1:8" x14ac:dyDescent="0.2">
      <c r="A362" s="42">
        <v>2121</v>
      </c>
      <c r="B362" s="40" t="s">
        <v>211</v>
      </c>
      <c r="C362" s="268">
        <v>0</v>
      </c>
      <c r="D362" s="268">
        <v>0</v>
      </c>
      <c r="E362" s="268">
        <v>0</v>
      </c>
      <c r="F362" s="268">
        <v>0</v>
      </c>
      <c r="G362" s="268">
        <v>0</v>
      </c>
    </row>
    <row r="363" spans="1:8" x14ac:dyDescent="0.2">
      <c r="A363" s="42">
        <v>2122</v>
      </c>
      <c r="B363" s="40" t="s">
        <v>212</v>
      </c>
      <c r="C363" s="268">
        <v>0</v>
      </c>
      <c r="D363" s="268">
        <v>0</v>
      </c>
      <c r="E363" s="268">
        <v>0</v>
      </c>
      <c r="F363" s="268">
        <v>0</v>
      </c>
      <c r="G363" s="268">
        <v>0</v>
      </c>
    </row>
    <row r="364" spans="1:8" x14ac:dyDescent="0.2">
      <c r="A364" s="42">
        <v>2129</v>
      </c>
      <c r="B364" s="40" t="s">
        <v>213</v>
      </c>
      <c r="C364" s="268">
        <v>0</v>
      </c>
      <c r="D364" s="268">
        <v>0</v>
      </c>
      <c r="E364" s="268">
        <v>0</v>
      </c>
      <c r="F364" s="268">
        <v>0</v>
      </c>
      <c r="G364" s="268">
        <v>0</v>
      </c>
    </row>
    <row r="365" spans="1:8" x14ac:dyDescent="0.2">
      <c r="C365" s="268"/>
      <c r="D365" s="268"/>
      <c r="E365" s="268"/>
      <c r="F365" s="268"/>
      <c r="G365" s="268"/>
    </row>
    <row r="366" spans="1:8" x14ac:dyDescent="0.2">
      <c r="A366" s="39" t="s">
        <v>214</v>
      </c>
      <c r="B366" s="39"/>
      <c r="C366" s="39"/>
      <c r="D366" s="39"/>
      <c r="E366" s="39"/>
      <c r="F366" s="39"/>
      <c r="G366" s="39"/>
      <c r="H366" s="39"/>
    </row>
    <row r="367" spans="1:8" x14ac:dyDescent="0.2">
      <c r="A367" s="41" t="s">
        <v>101</v>
      </c>
      <c r="B367" s="41" t="s">
        <v>102</v>
      </c>
      <c r="C367" s="41" t="s">
        <v>103</v>
      </c>
      <c r="D367" s="41" t="s">
        <v>215</v>
      </c>
      <c r="E367" s="41" t="s">
        <v>118</v>
      </c>
      <c r="F367" s="41"/>
      <c r="G367" s="41"/>
      <c r="H367" s="41"/>
    </row>
    <row r="368" spans="1:8" x14ac:dyDescent="0.2">
      <c r="A368" s="42">
        <v>2160</v>
      </c>
      <c r="B368" s="40" t="s">
        <v>216</v>
      </c>
      <c r="C368" s="114">
        <v>0</v>
      </c>
    </row>
    <row r="369" spans="1:8" x14ac:dyDescent="0.2">
      <c r="A369" s="42">
        <v>2161</v>
      </c>
      <c r="B369" s="40" t="s">
        <v>217</v>
      </c>
      <c r="C369" s="114">
        <v>0</v>
      </c>
    </row>
    <row r="370" spans="1:8" x14ac:dyDescent="0.2">
      <c r="A370" s="42">
        <v>2162</v>
      </c>
      <c r="B370" s="40" t="s">
        <v>218</v>
      </c>
      <c r="C370" s="114">
        <v>0</v>
      </c>
    </row>
    <row r="371" spans="1:8" x14ac:dyDescent="0.2">
      <c r="A371" s="42">
        <v>2163</v>
      </c>
      <c r="B371" s="40" t="s">
        <v>219</v>
      </c>
      <c r="C371" s="114">
        <v>0</v>
      </c>
    </row>
    <row r="372" spans="1:8" x14ac:dyDescent="0.2">
      <c r="A372" s="42">
        <v>2164</v>
      </c>
      <c r="B372" s="40" t="s">
        <v>220</v>
      </c>
      <c r="C372" s="114">
        <v>0</v>
      </c>
    </row>
    <row r="373" spans="1:8" x14ac:dyDescent="0.2">
      <c r="A373" s="42">
        <v>2165</v>
      </c>
      <c r="B373" s="40" t="s">
        <v>221</v>
      </c>
      <c r="C373" s="114">
        <v>0</v>
      </c>
    </row>
    <row r="374" spans="1:8" x14ac:dyDescent="0.2">
      <c r="A374" s="42">
        <v>2166</v>
      </c>
      <c r="B374" s="40" t="s">
        <v>222</v>
      </c>
      <c r="C374" s="114">
        <v>0</v>
      </c>
    </row>
    <row r="375" spans="1:8" x14ac:dyDescent="0.2">
      <c r="A375" s="42">
        <v>2250</v>
      </c>
      <c r="B375" s="40" t="s">
        <v>223</v>
      </c>
      <c r="C375" s="114">
        <v>0</v>
      </c>
    </row>
    <row r="376" spans="1:8" x14ac:dyDescent="0.2">
      <c r="A376" s="42">
        <v>2251</v>
      </c>
      <c r="B376" s="40" t="s">
        <v>224</v>
      </c>
      <c r="C376" s="114">
        <v>0</v>
      </c>
    </row>
    <row r="377" spans="1:8" x14ac:dyDescent="0.2">
      <c r="A377" s="42">
        <v>2252</v>
      </c>
      <c r="B377" s="40" t="s">
        <v>225</v>
      </c>
      <c r="C377" s="114">
        <v>0</v>
      </c>
    </row>
    <row r="378" spans="1:8" x14ac:dyDescent="0.2">
      <c r="A378" s="42">
        <v>2253</v>
      </c>
      <c r="B378" s="40" t="s">
        <v>226</v>
      </c>
      <c r="C378" s="114">
        <v>0</v>
      </c>
    </row>
    <row r="379" spans="1:8" x14ac:dyDescent="0.2">
      <c r="A379" s="42">
        <v>2254</v>
      </c>
      <c r="B379" s="40" t="s">
        <v>227</v>
      </c>
      <c r="C379" s="114">
        <v>0</v>
      </c>
    </row>
    <row r="380" spans="1:8" x14ac:dyDescent="0.2">
      <c r="A380" s="42">
        <v>2255</v>
      </c>
      <c r="B380" s="40" t="s">
        <v>228</v>
      </c>
      <c r="C380" s="114">
        <v>0</v>
      </c>
    </row>
    <row r="381" spans="1:8" x14ac:dyDescent="0.2">
      <c r="A381" s="42">
        <v>2256</v>
      </c>
      <c r="B381" s="40" t="s">
        <v>229</v>
      </c>
      <c r="C381" s="114">
        <v>0</v>
      </c>
    </row>
    <row r="383" spans="1:8" x14ac:dyDescent="0.2">
      <c r="A383" s="39" t="s">
        <v>230</v>
      </c>
      <c r="B383" s="39"/>
      <c r="C383" s="39"/>
      <c r="D383" s="39"/>
      <c r="E383" s="39"/>
      <c r="F383" s="39"/>
      <c r="G383" s="39"/>
      <c r="H383" s="39"/>
    </row>
    <row r="384" spans="1:8" x14ac:dyDescent="0.2">
      <c r="A384" s="46" t="s">
        <v>101</v>
      </c>
      <c r="B384" s="46" t="s">
        <v>102</v>
      </c>
      <c r="C384" s="46" t="s">
        <v>103</v>
      </c>
      <c r="D384" s="46" t="s">
        <v>215</v>
      </c>
      <c r="E384" s="46" t="s">
        <v>118</v>
      </c>
      <c r="F384" s="46"/>
      <c r="G384" s="46"/>
      <c r="H384" s="46"/>
    </row>
    <row r="385" spans="1:3" x14ac:dyDescent="0.2">
      <c r="A385" s="42">
        <v>2159</v>
      </c>
      <c r="B385" s="40" t="s">
        <v>231</v>
      </c>
      <c r="C385" s="114">
        <v>0</v>
      </c>
    </row>
    <row r="386" spans="1:3" x14ac:dyDescent="0.2">
      <c r="A386" s="42">
        <v>2199</v>
      </c>
      <c r="B386" s="40" t="s">
        <v>232</v>
      </c>
      <c r="C386" s="114">
        <v>0</v>
      </c>
    </row>
    <row r="387" spans="1:3" x14ac:dyDescent="0.2">
      <c r="A387" s="42">
        <v>2240</v>
      </c>
      <c r="B387" s="40" t="s">
        <v>233</v>
      </c>
      <c r="C387" s="114">
        <v>0</v>
      </c>
    </row>
    <row r="388" spans="1:3" x14ac:dyDescent="0.2">
      <c r="A388" s="42">
        <v>2241</v>
      </c>
      <c r="B388" s="40" t="s">
        <v>234</v>
      </c>
      <c r="C388" s="114">
        <v>0</v>
      </c>
    </row>
    <row r="389" spans="1:3" x14ac:dyDescent="0.2">
      <c r="A389" s="42">
        <v>2242</v>
      </c>
      <c r="B389" s="40" t="s">
        <v>235</v>
      </c>
      <c r="C389" s="114">
        <v>0</v>
      </c>
    </row>
    <row r="390" spans="1:3" x14ac:dyDescent="0.2">
      <c r="A390" s="42">
        <v>2249</v>
      </c>
      <c r="B390" s="40" t="s">
        <v>236</v>
      </c>
      <c r="C390" s="114">
        <v>0</v>
      </c>
    </row>
    <row r="391" spans="1:3" x14ac:dyDescent="0.2">
      <c r="C391" s="114"/>
    </row>
    <row r="392" spans="1:3" x14ac:dyDescent="0.2">
      <c r="B392" s="40" t="s">
        <v>237</v>
      </c>
    </row>
  </sheetData>
  <sheetProtection formatCells="0" formatColumns="0" formatRows="0" insertColumns="0" insertRows="0" insertHyperlinks="0" deleteColumns="0" deleteRows="0" sort="0" autoFilter="0" pivotTables="0"/>
  <mergeCells count="3">
    <mergeCell ref="A1:F1"/>
    <mergeCell ref="A2:F2"/>
    <mergeCell ref="A3:F3"/>
  </mergeCells>
  <printOptions horizontalCentered="1" verticalCentered="1"/>
  <pageMargins left="0.70866141732283472" right="0.70866141732283472" top="0.94488188976377963" bottom="0.74803149606299213" header="0.31496062992125984" footer="0.31496062992125984"/>
  <pageSetup scale="55" orientation="landscape"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F325"/>
  <sheetViews>
    <sheetView showGridLines="0" view="pageBreakPreview" zoomScaleNormal="100" zoomScaleSheetLayoutView="100" workbookViewId="0">
      <selection sqref="A1:C1"/>
    </sheetView>
  </sheetViews>
  <sheetFormatPr baseColWidth="10" defaultColWidth="9.140625" defaultRowHeight="11.25" x14ac:dyDescent="0.2"/>
  <cols>
    <col min="1" max="1" width="18.42578125" style="40" customWidth="1"/>
    <col min="2" max="2" width="72.85546875" style="40" bestFit="1" customWidth="1"/>
    <col min="3" max="3" width="15.7109375" style="40" customWidth="1"/>
    <col min="4" max="5" width="19.7109375" style="40" customWidth="1"/>
    <col min="6" max="6" width="10.85546875" style="40" bestFit="1" customWidth="1"/>
    <col min="7" max="16384" width="9.140625" style="40"/>
  </cols>
  <sheetData>
    <row r="1" spans="1:5" s="128" customFormat="1" ht="18.95" customHeight="1" x14ac:dyDescent="0.25">
      <c r="A1" s="377" t="s">
        <v>72</v>
      </c>
      <c r="B1" s="377"/>
      <c r="C1" s="377"/>
      <c r="D1" s="36" t="s">
        <v>95</v>
      </c>
      <c r="E1" s="37">
        <v>2022</v>
      </c>
    </row>
    <row r="2" spans="1:5" s="127" customFormat="1" ht="18.95" customHeight="1" x14ac:dyDescent="0.25">
      <c r="A2" s="377" t="s">
        <v>435</v>
      </c>
      <c r="B2" s="377"/>
      <c r="C2" s="377"/>
      <c r="D2" s="36" t="s">
        <v>97</v>
      </c>
      <c r="E2" s="37" t="s">
        <v>599</v>
      </c>
    </row>
    <row r="3" spans="1:5" s="127" customFormat="1" ht="18.95" customHeight="1" x14ac:dyDescent="0.25">
      <c r="A3" s="377" t="s">
        <v>1246</v>
      </c>
      <c r="B3" s="377"/>
      <c r="C3" s="377"/>
      <c r="D3" s="36" t="s">
        <v>98</v>
      </c>
      <c r="E3" s="37">
        <v>4</v>
      </c>
    </row>
    <row r="4" spans="1:5" x14ac:dyDescent="0.2">
      <c r="A4" s="38" t="s">
        <v>99</v>
      </c>
      <c r="B4" s="39"/>
      <c r="C4" s="39"/>
      <c r="D4" s="39"/>
      <c r="E4" s="39"/>
    </row>
    <row r="6" spans="1:5" x14ac:dyDescent="0.2">
      <c r="A6" s="52" t="s">
        <v>434</v>
      </c>
      <c r="B6" s="52"/>
      <c r="C6" s="52"/>
      <c r="D6" s="52"/>
      <c r="E6" s="52"/>
    </row>
    <row r="7" spans="1:5" x14ac:dyDescent="0.2">
      <c r="A7" s="51" t="s">
        <v>101</v>
      </c>
      <c r="B7" s="51" t="s">
        <v>102</v>
      </c>
      <c r="C7" s="51" t="s">
        <v>103</v>
      </c>
      <c r="D7" s="51" t="s">
        <v>386</v>
      </c>
      <c r="E7" s="51"/>
    </row>
    <row r="8" spans="1:5" x14ac:dyDescent="0.2">
      <c r="A8" s="54">
        <v>4100</v>
      </c>
      <c r="B8" s="47" t="s">
        <v>433</v>
      </c>
      <c r="C8" s="297">
        <v>11147263.92</v>
      </c>
      <c r="D8" s="47"/>
      <c r="E8" s="53"/>
    </row>
    <row r="9" spans="1:5" x14ac:dyDescent="0.2">
      <c r="A9" s="54">
        <v>4110</v>
      </c>
      <c r="B9" s="47" t="s">
        <v>432</v>
      </c>
      <c r="C9" s="270">
        <v>0</v>
      </c>
      <c r="D9" s="47"/>
      <c r="E9" s="53"/>
    </row>
    <row r="10" spans="1:5" x14ac:dyDescent="0.2">
      <c r="A10" s="54">
        <v>4111</v>
      </c>
      <c r="B10" s="47" t="s">
        <v>431</v>
      </c>
      <c r="C10" s="270">
        <v>0</v>
      </c>
      <c r="D10" s="47"/>
      <c r="E10" s="53"/>
    </row>
    <row r="11" spans="1:5" x14ac:dyDescent="0.2">
      <c r="A11" s="54">
        <v>4112</v>
      </c>
      <c r="B11" s="47" t="s">
        <v>430</v>
      </c>
      <c r="C11" s="270">
        <v>0</v>
      </c>
      <c r="D11" s="47"/>
      <c r="E11" s="53"/>
    </row>
    <row r="12" spans="1:5" x14ac:dyDescent="0.2">
      <c r="A12" s="54">
        <v>4113</v>
      </c>
      <c r="B12" s="47" t="s">
        <v>429</v>
      </c>
      <c r="C12" s="270">
        <v>0</v>
      </c>
      <c r="D12" s="47"/>
      <c r="E12" s="53"/>
    </row>
    <row r="13" spans="1:5" x14ac:dyDescent="0.2">
      <c r="A13" s="54">
        <v>4114</v>
      </c>
      <c r="B13" s="47" t="s">
        <v>428</v>
      </c>
      <c r="C13" s="270">
        <v>0</v>
      </c>
      <c r="D13" s="47"/>
      <c r="E13" s="53"/>
    </row>
    <row r="14" spans="1:5" x14ac:dyDescent="0.2">
      <c r="A14" s="54">
        <v>4115</v>
      </c>
      <c r="B14" s="47" t="s">
        <v>427</v>
      </c>
      <c r="C14" s="270">
        <v>0</v>
      </c>
      <c r="D14" s="47"/>
      <c r="E14" s="53"/>
    </row>
    <row r="15" spans="1:5" x14ac:dyDescent="0.2">
      <c r="A15" s="54">
        <v>4116</v>
      </c>
      <c r="B15" s="47" t="s">
        <v>426</v>
      </c>
      <c r="C15" s="270">
        <v>0</v>
      </c>
      <c r="D15" s="47"/>
      <c r="E15" s="53"/>
    </row>
    <row r="16" spans="1:5" x14ac:dyDescent="0.2">
      <c r="A16" s="54">
        <v>4117</v>
      </c>
      <c r="B16" s="47" t="s">
        <v>425</v>
      </c>
      <c r="C16" s="270">
        <v>0</v>
      </c>
      <c r="D16" s="47"/>
      <c r="E16" s="53"/>
    </row>
    <row r="17" spans="1:5" ht="22.5" x14ac:dyDescent="0.2">
      <c r="A17" s="54">
        <v>4118</v>
      </c>
      <c r="B17" s="55" t="s">
        <v>424</v>
      </c>
      <c r="C17" s="270">
        <v>0</v>
      </c>
      <c r="D17" s="47"/>
      <c r="E17" s="53"/>
    </row>
    <row r="18" spans="1:5" x14ac:dyDescent="0.2">
      <c r="A18" s="54">
        <v>4119</v>
      </c>
      <c r="B18" s="47" t="s">
        <v>423</v>
      </c>
      <c r="C18" s="270">
        <v>0</v>
      </c>
      <c r="D18" s="47"/>
      <c r="E18" s="53"/>
    </row>
    <row r="19" spans="1:5" x14ac:dyDescent="0.2">
      <c r="A19" s="54">
        <v>4120</v>
      </c>
      <c r="B19" s="47" t="s">
        <v>422</v>
      </c>
      <c r="C19" s="270">
        <v>0</v>
      </c>
      <c r="D19" s="47"/>
      <c r="E19" s="53"/>
    </row>
    <row r="20" spans="1:5" x14ac:dyDescent="0.2">
      <c r="A20" s="54">
        <v>4121</v>
      </c>
      <c r="B20" s="47" t="s">
        <v>421</v>
      </c>
      <c r="C20" s="270">
        <v>0</v>
      </c>
      <c r="D20" s="47"/>
      <c r="E20" s="53"/>
    </row>
    <row r="21" spans="1:5" x14ac:dyDescent="0.2">
      <c r="A21" s="54">
        <v>4122</v>
      </c>
      <c r="B21" s="47" t="s">
        <v>420</v>
      </c>
      <c r="C21" s="270">
        <v>0</v>
      </c>
      <c r="D21" s="47"/>
      <c r="E21" s="53"/>
    </row>
    <row r="22" spans="1:5" x14ac:dyDescent="0.2">
      <c r="A22" s="54">
        <v>4123</v>
      </c>
      <c r="B22" s="47" t="s">
        <v>419</v>
      </c>
      <c r="C22" s="270">
        <v>0</v>
      </c>
      <c r="D22" s="47"/>
      <c r="E22" s="53"/>
    </row>
    <row r="23" spans="1:5" x14ac:dyDescent="0.2">
      <c r="A23" s="54">
        <v>4124</v>
      </c>
      <c r="B23" s="47" t="s">
        <v>418</v>
      </c>
      <c r="C23" s="270">
        <v>0</v>
      </c>
      <c r="D23" s="47"/>
      <c r="E23" s="53"/>
    </row>
    <row r="24" spans="1:5" x14ac:dyDescent="0.2">
      <c r="A24" s="54">
        <v>4129</v>
      </c>
      <c r="B24" s="47" t="s">
        <v>417</v>
      </c>
      <c r="C24" s="270">
        <v>0</v>
      </c>
      <c r="D24" s="47"/>
      <c r="E24" s="53"/>
    </row>
    <row r="25" spans="1:5" x14ac:dyDescent="0.2">
      <c r="A25" s="54">
        <v>4130</v>
      </c>
      <c r="B25" s="47" t="s">
        <v>416</v>
      </c>
      <c r="C25" s="270">
        <v>0</v>
      </c>
      <c r="D25" s="47"/>
      <c r="E25" s="53"/>
    </row>
    <row r="26" spans="1:5" x14ac:dyDescent="0.2">
      <c r="A26" s="54">
        <v>4131</v>
      </c>
      <c r="B26" s="47" t="s">
        <v>415</v>
      </c>
      <c r="C26" s="270">
        <v>0</v>
      </c>
      <c r="D26" s="47"/>
      <c r="E26" s="53"/>
    </row>
    <row r="27" spans="1:5" ht="22.5" x14ac:dyDescent="0.2">
      <c r="A27" s="54">
        <v>4132</v>
      </c>
      <c r="B27" s="55" t="s">
        <v>414</v>
      </c>
      <c r="C27" s="270">
        <v>0</v>
      </c>
      <c r="D27" s="47"/>
      <c r="E27" s="53"/>
    </row>
    <row r="28" spans="1:5" x14ac:dyDescent="0.2">
      <c r="A28" s="54">
        <v>4140</v>
      </c>
      <c r="B28" s="47" t="s">
        <v>413</v>
      </c>
      <c r="C28" s="270">
        <v>0</v>
      </c>
      <c r="D28" s="47"/>
      <c r="E28" s="53"/>
    </row>
    <row r="29" spans="1:5" x14ac:dyDescent="0.2">
      <c r="A29" s="54">
        <v>4141</v>
      </c>
      <c r="B29" s="47" t="s">
        <v>412</v>
      </c>
      <c r="C29" s="270">
        <v>0</v>
      </c>
      <c r="D29" s="47"/>
      <c r="E29" s="53"/>
    </row>
    <row r="30" spans="1:5" x14ac:dyDescent="0.2">
      <c r="A30" s="54">
        <v>4143</v>
      </c>
      <c r="B30" s="47" t="s">
        <v>411</v>
      </c>
      <c r="C30" s="270">
        <v>0</v>
      </c>
      <c r="D30" s="47"/>
      <c r="E30" s="53"/>
    </row>
    <row r="31" spans="1:5" x14ac:dyDescent="0.2">
      <c r="A31" s="54">
        <v>4144</v>
      </c>
      <c r="B31" s="47" t="s">
        <v>410</v>
      </c>
      <c r="C31" s="270">
        <v>0</v>
      </c>
      <c r="D31" s="47"/>
      <c r="E31" s="53"/>
    </row>
    <row r="32" spans="1:5" ht="22.5" x14ac:dyDescent="0.2">
      <c r="A32" s="54">
        <v>4145</v>
      </c>
      <c r="B32" s="55" t="s">
        <v>409</v>
      </c>
      <c r="C32" s="270">
        <v>0</v>
      </c>
      <c r="D32" s="47"/>
      <c r="E32" s="53"/>
    </row>
    <row r="33" spans="1:5" x14ac:dyDescent="0.2">
      <c r="A33" s="54">
        <v>4149</v>
      </c>
      <c r="B33" s="47" t="s">
        <v>408</v>
      </c>
      <c r="C33" s="270">
        <v>0</v>
      </c>
      <c r="D33" s="47"/>
      <c r="E33" s="53"/>
    </row>
    <row r="34" spans="1:5" x14ac:dyDescent="0.2">
      <c r="A34" s="54">
        <v>4150</v>
      </c>
      <c r="B34" s="47" t="s">
        <v>407</v>
      </c>
      <c r="C34" s="270">
        <v>0</v>
      </c>
      <c r="D34" s="47"/>
      <c r="E34" s="53"/>
    </row>
    <row r="35" spans="1:5" x14ac:dyDescent="0.2">
      <c r="A35" s="54">
        <v>4151</v>
      </c>
      <c r="B35" s="47" t="s">
        <v>407</v>
      </c>
      <c r="C35" s="270">
        <v>0</v>
      </c>
      <c r="D35" s="47"/>
      <c r="E35" s="53"/>
    </row>
    <row r="36" spans="1:5" ht="22.5" x14ac:dyDescent="0.2">
      <c r="A36" s="54">
        <v>4154</v>
      </c>
      <c r="B36" s="55" t="s">
        <v>406</v>
      </c>
      <c r="C36" s="270">
        <v>0</v>
      </c>
      <c r="D36" s="47"/>
      <c r="E36" s="53"/>
    </row>
    <row r="37" spans="1:5" x14ac:dyDescent="0.2">
      <c r="A37" s="54">
        <v>4160</v>
      </c>
      <c r="B37" s="47" t="s">
        <v>405</v>
      </c>
      <c r="C37" s="270">
        <v>0</v>
      </c>
      <c r="D37" s="47"/>
      <c r="E37" s="53"/>
    </row>
    <row r="38" spans="1:5" x14ac:dyDescent="0.2">
      <c r="A38" s="54">
        <v>4161</v>
      </c>
      <c r="B38" s="47" t="s">
        <v>404</v>
      </c>
      <c r="C38" s="270">
        <v>0</v>
      </c>
      <c r="D38" s="47"/>
      <c r="E38" s="53"/>
    </row>
    <row r="39" spans="1:5" x14ac:dyDescent="0.2">
      <c r="A39" s="54">
        <v>4162</v>
      </c>
      <c r="B39" s="47" t="s">
        <v>403</v>
      </c>
      <c r="C39" s="270">
        <v>0</v>
      </c>
      <c r="D39" s="47"/>
      <c r="E39" s="53"/>
    </row>
    <row r="40" spans="1:5" x14ac:dyDescent="0.2">
      <c r="A40" s="54">
        <v>4163</v>
      </c>
      <c r="B40" s="47" t="s">
        <v>402</v>
      </c>
      <c r="C40" s="270">
        <v>0</v>
      </c>
      <c r="D40" s="47"/>
      <c r="E40" s="53"/>
    </row>
    <row r="41" spans="1:5" x14ac:dyDescent="0.2">
      <c r="A41" s="54">
        <v>4164</v>
      </c>
      <c r="B41" s="47" t="s">
        <v>401</v>
      </c>
      <c r="C41" s="270">
        <v>0</v>
      </c>
      <c r="D41" s="47"/>
      <c r="E41" s="53"/>
    </row>
    <row r="42" spans="1:5" x14ac:dyDescent="0.2">
      <c r="A42" s="54">
        <v>4165</v>
      </c>
      <c r="B42" s="47" t="s">
        <v>400</v>
      </c>
      <c r="C42" s="270">
        <v>0</v>
      </c>
      <c r="D42" s="47"/>
      <c r="E42" s="53"/>
    </row>
    <row r="43" spans="1:5" ht="22.5" x14ac:dyDescent="0.2">
      <c r="A43" s="54">
        <v>4166</v>
      </c>
      <c r="B43" s="55" t="s">
        <v>399</v>
      </c>
      <c r="C43" s="270">
        <v>0</v>
      </c>
      <c r="D43" s="47"/>
      <c r="E43" s="53"/>
    </row>
    <row r="44" spans="1:5" x14ac:dyDescent="0.2">
      <c r="A44" s="54">
        <v>4168</v>
      </c>
      <c r="B44" s="47" t="s">
        <v>398</v>
      </c>
      <c r="C44" s="270">
        <v>0</v>
      </c>
      <c r="D44" s="47"/>
      <c r="E44" s="53"/>
    </row>
    <row r="45" spans="1:5" x14ac:dyDescent="0.2">
      <c r="A45" s="54">
        <v>4169</v>
      </c>
      <c r="B45" s="47" t="s">
        <v>397</v>
      </c>
      <c r="C45" s="270">
        <v>0</v>
      </c>
      <c r="D45" s="47"/>
      <c r="E45" s="53"/>
    </row>
    <row r="46" spans="1:5" x14ac:dyDescent="0.2">
      <c r="A46" s="54">
        <v>4170</v>
      </c>
      <c r="B46" s="47" t="s">
        <v>1018</v>
      </c>
      <c r="C46" s="297">
        <v>11147263.92</v>
      </c>
      <c r="D46" s="47"/>
      <c r="E46" s="53"/>
    </row>
    <row r="47" spans="1:5" x14ac:dyDescent="0.2">
      <c r="A47" s="54">
        <v>4171</v>
      </c>
      <c r="B47" s="47" t="s">
        <v>395</v>
      </c>
      <c r="C47" s="270">
        <v>0</v>
      </c>
      <c r="D47" s="47"/>
      <c r="E47" s="53"/>
    </row>
    <row r="48" spans="1:5" x14ac:dyDescent="0.2">
      <c r="A48" s="54">
        <v>4172</v>
      </c>
      <c r="B48" s="47" t="s">
        <v>394</v>
      </c>
      <c r="C48" s="270">
        <v>0</v>
      </c>
      <c r="D48" s="47"/>
      <c r="E48" s="53"/>
    </row>
    <row r="49" spans="1:5" ht="22.5" x14ac:dyDescent="0.2">
      <c r="A49" s="54">
        <v>4173</v>
      </c>
      <c r="B49" s="55" t="s">
        <v>393</v>
      </c>
      <c r="C49" s="297">
        <f>SUM(C50:C70)</f>
        <v>11147263.92</v>
      </c>
      <c r="D49" s="47"/>
      <c r="E49" s="53"/>
    </row>
    <row r="50" spans="1:5" x14ac:dyDescent="0.2">
      <c r="A50" s="54" t="s">
        <v>1019</v>
      </c>
      <c r="B50" s="55" t="s">
        <v>1402</v>
      </c>
      <c r="C50" s="270">
        <v>2304947.6800000002</v>
      </c>
      <c r="D50" s="47"/>
      <c r="E50" s="53"/>
    </row>
    <row r="51" spans="1:5" x14ac:dyDescent="0.2">
      <c r="A51" s="54" t="s">
        <v>1020</v>
      </c>
      <c r="B51" s="55" t="s">
        <v>1401</v>
      </c>
      <c r="C51" s="270">
        <v>735331.1</v>
      </c>
      <c r="D51" s="47"/>
      <c r="E51" s="53"/>
    </row>
    <row r="52" spans="1:5" x14ac:dyDescent="0.2">
      <c r="A52" s="54" t="s">
        <v>1021</v>
      </c>
      <c r="B52" s="55" t="s">
        <v>1400</v>
      </c>
      <c r="C52" s="270">
        <v>1715092.95</v>
      </c>
      <c r="D52" s="47"/>
      <c r="E52" s="53"/>
    </row>
    <row r="53" spans="1:5" x14ac:dyDescent="0.2">
      <c r="A53" s="54" t="s">
        <v>1022</v>
      </c>
      <c r="B53" s="55" t="s">
        <v>1399</v>
      </c>
      <c r="C53" s="270">
        <v>1612.5</v>
      </c>
      <c r="D53" s="47"/>
      <c r="E53" s="53"/>
    </row>
    <row r="54" spans="1:5" x14ac:dyDescent="0.2">
      <c r="A54" s="54" t="s">
        <v>1023</v>
      </c>
      <c r="B54" s="55" t="s">
        <v>1237</v>
      </c>
      <c r="C54" s="270">
        <v>361329.77</v>
      </c>
      <c r="D54" s="47"/>
      <c r="E54" s="53"/>
    </row>
    <row r="55" spans="1:5" x14ac:dyDescent="0.2">
      <c r="A55" s="54" t="s">
        <v>1024</v>
      </c>
      <c r="B55" s="55" t="s">
        <v>1398</v>
      </c>
      <c r="C55" s="270">
        <v>169446.88</v>
      </c>
      <c r="D55" s="47"/>
      <c r="E55" s="53"/>
    </row>
    <row r="56" spans="1:5" x14ac:dyDescent="0.2">
      <c r="A56" s="54" t="s">
        <v>1025</v>
      </c>
      <c r="B56" s="55" t="s">
        <v>1397</v>
      </c>
      <c r="C56" s="270">
        <v>1461318.91</v>
      </c>
      <c r="D56" s="47"/>
      <c r="E56" s="53"/>
    </row>
    <row r="57" spans="1:5" x14ac:dyDescent="0.2">
      <c r="A57" s="54" t="s">
        <v>1026</v>
      </c>
      <c r="B57" s="55" t="s">
        <v>1035</v>
      </c>
      <c r="C57" s="270">
        <v>84560</v>
      </c>
      <c r="D57" s="47"/>
      <c r="E57" s="53"/>
    </row>
    <row r="58" spans="1:5" x14ac:dyDescent="0.2">
      <c r="A58" s="54" t="s">
        <v>1027</v>
      </c>
      <c r="B58" s="55" t="s">
        <v>1396</v>
      </c>
      <c r="C58" s="270">
        <v>250262.54</v>
      </c>
      <c r="D58" s="47"/>
      <c r="E58" s="53"/>
    </row>
    <row r="59" spans="1:5" x14ac:dyDescent="0.2">
      <c r="A59" s="54" t="s">
        <v>1028</v>
      </c>
      <c r="B59" s="55" t="s">
        <v>1029</v>
      </c>
      <c r="C59" s="270">
        <v>158000</v>
      </c>
      <c r="D59" s="47"/>
      <c r="E59" s="53"/>
    </row>
    <row r="60" spans="1:5" x14ac:dyDescent="0.2">
      <c r="A60" s="54" t="s">
        <v>1030</v>
      </c>
      <c r="B60" s="55" t="s">
        <v>1031</v>
      </c>
      <c r="C60" s="270">
        <v>16225</v>
      </c>
      <c r="D60" s="47"/>
      <c r="E60" s="53"/>
    </row>
    <row r="61" spans="1:5" x14ac:dyDescent="0.2">
      <c r="A61" s="54" t="s">
        <v>1395</v>
      </c>
      <c r="B61" s="55" t="s">
        <v>1394</v>
      </c>
      <c r="C61" s="270">
        <v>10480</v>
      </c>
      <c r="D61" s="47"/>
      <c r="E61" s="53"/>
    </row>
    <row r="62" spans="1:5" x14ac:dyDescent="0.2">
      <c r="A62" s="54" t="s">
        <v>1032</v>
      </c>
      <c r="B62" s="55" t="s">
        <v>1033</v>
      </c>
      <c r="C62" s="270">
        <v>764</v>
      </c>
      <c r="D62" s="47"/>
      <c r="E62" s="53"/>
    </row>
    <row r="63" spans="1:5" x14ac:dyDescent="0.2">
      <c r="A63" s="54" t="s">
        <v>1393</v>
      </c>
      <c r="B63" s="55" t="s">
        <v>1392</v>
      </c>
      <c r="C63" s="270">
        <v>39528.29</v>
      </c>
      <c r="D63" s="47"/>
      <c r="E63" s="53"/>
    </row>
    <row r="64" spans="1:5" x14ac:dyDescent="0.2">
      <c r="A64" s="54" t="s">
        <v>1391</v>
      </c>
      <c r="B64" s="55" t="s">
        <v>1390</v>
      </c>
      <c r="C64" s="270">
        <v>65000</v>
      </c>
      <c r="D64" s="47"/>
      <c r="E64" s="53"/>
    </row>
    <row r="65" spans="1:5" x14ac:dyDescent="0.2">
      <c r="A65" s="54" t="s">
        <v>1034</v>
      </c>
      <c r="B65" s="55" t="s">
        <v>1035</v>
      </c>
      <c r="C65" s="270">
        <v>125131.7</v>
      </c>
      <c r="D65" s="47"/>
      <c r="E65" s="53"/>
    </row>
    <row r="66" spans="1:5" x14ac:dyDescent="0.2">
      <c r="A66" s="54" t="s">
        <v>1036</v>
      </c>
      <c r="B66" s="55" t="s">
        <v>1037</v>
      </c>
      <c r="C66" s="270">
        <v>240455.52</v>
      </c>
      <c r="D66" s="47"/>
      <c r="E66" s="53"/>
    </row>
    <row r="67" spans="1:5" x14ac:dyDescent="0.2">
      <c r="A67" s="54" t="s">
        <v>1038</v>
      </c>
      <c r="B67" s="55" t="s">
        <v>1039</v>
      </c>
      <c r="C67" s="270">
        <v>464341.89</v>
      </c>
      <c r="D67" s="47"/>
      <c r="E67" s="53"/>
    </row>
    <row r="68" spans="1:5" x14ac:dyDescent="0.2">
      <c r="A68" s="54" t="s">
        <v>1040</v>
      </c>
      <c r="B68" s="55" t="s">
        <v>1389</v>
      </c>
      <c r="C68" s="270">
        <v>2807962.41</v>
      </c>
      <c r="D68" s="47"/>
      <c r="E68" s="53"/>
    </row>
    <row r="69" spans="1:5" x14ac:dyDescent="0.2">
      <c r="A69" s="54" t="s">
        <v>1041</v>
      </c>
      <c r="B69" s="55" t="s">
        <v>1388</v>
      </c>
      <c r="C69" s="270">
        <v>98567.62</v>
      </c>
      <c r="D69" s="47"/>
      <c r="E69" s="53"/>
    </row>
    <row r="70" spans="1:5" x14ac:dyDescent="0.2">
      <c r="A70" s="54" t="s">
        <v>1387</v>
      </c>
      <c r="B70" s="55" t="s">
        <v>1386</v>
      </c>
      <c r="C70" s="270">
        <v>36905.160000000003</v>
      </c>
      <c r="D70" s="47"/>
      <c r="E70" s="53"/>
    </row>
    <row r="71" spans="1:5" ht="22.5" x14ac:dyDescent="0.2">
      <c r="A71" s="54">
        <v>4174</v>
      </c>
      <c r="B71" s="55" t="s">
        <v>392</v>
      </c>
      <c r="C71" s="270">
        <v>0</v>
      </c>
      <c r="D71" s="47"/>
      <c r="E71" s="53"/>
    </row>
    <row r="72" spans="1:5" ht="22.5" x14ac:dyDescent="0.2">
      <c r="A72" s="54">
        <v>4175</v>
      </c>
      <c r="B72" s="55" t="s">
        <v>391</v>
      </c>
      <c r="C72" s="270">
        <v>0</v>
      </c>
      <c r="D72" s="47"/>
      <c r="E72" s="53"/>
    </row>
    <row r="73" spans="1:5" ht="22.5" x14ac:dyDescent="0.2">
      <c r="A73" s="54">
        <v>4176</v>
      </c>
      <c r="B73" s="55" t="s">
        <v>390</v>
      </c>
      <c r="C73" s="270">
        <v>0</v>
      </c>
      <c r="D73" s="47"/>
      <c r="E73" s="53"/>
    </row>
    <row r="74" spans="1:5" ht="22.5" x14ac:dyDescent="0.2">
      <c r="A74" s="54">
        <v>4177</v>
      </c>
      <c r="B74" s="55" t="s">
        <v>389</v>
      </c>
      <c r="C74" s="270">
        <v>0</v>
      </c>
      <c r="D74" s="47"/>
      <c r="E74" s="53"/>
    </row>
    <row r="75" spans="1:5" ht="22.5" x14ac:dyDescent="0.2">
      <c r="A75" s="54">
        <v>4178</v>
      </c>
      <c r="B75" s="55" t="s">
        <v>388</v>
      </c>
      <c r="C75" s="270">
        <v>0</v>
      </c>
      <c r="D75" s="47"/>
      <c r="E75" s="53"/>
    </row>
    <row r="76" spans="1:5" x14ac:dyDescent="0.2">
      <c r="A76" s="54"/>
      <c r="B76" s="55"/>
      <c r="C76" s="49"/>
      <c r="D76" s="47"/>
      <c r="E76" s="53"/>
    </row>
    <row r="77" spans="1:5" x14ac:dyDescent="0.2">
      <c r="A77" s="52" t="s">
        <v>387</v>
      </c>
      <c r="B77" s="52"/>
      <c r="C77" s="52"/>
      <c r="D77" s="52"/>
      <c r="E77" s="52"/>
    </row>
    <row r="78" spans="1:5" x14ac:dyDescent="0.2">
      <c r="A78" s="51" t="s">
        <v>101</v>
      </c>
      <c r="B78" s="51" t="s">
        <v>102</v>
      </c>
      <c r="C78" s="51" t="s">
        <v>103</v>
      </c>
      <c r="D78" s="51" t="s">
        <v>386</v>
      </c>
      <c r="E78" s="51"/>
    </row>
    <row r="79" spans="1:5" ht="33.75" x14ac:dyDescent="0.2">
      <c r="A79" s="54">
        <v>4200</v>
      </c>
      <c r="B79" s="55" t="s">
        <v>385</v>
      </c>
      <c r="C79" s="297">
        <f>+C87+C91</f>
        <v>77670268.899999991</v>
      </c>
      <c r="D79" s="47"/>
      <c r="E79" s="53"/>
    </row>
    <row r="80" spans="1:5" ht="22.5" x14ac:dyDescent="0.2">
      <c r="A80" s="54">
        <v>4210</v>
      </c>
      <c r="B80" s="55" t="s">
        <v>384</v>
      </c>
      <c r="C80" s="270">
        <v>0</v>
      </c>
      <c r="D80" s="47"/>
      <c r="E80" s="53"/>
    </row>
    <row r="81" spans="1:5" x14ac:dyDescent="0.2">
      <c r="A81" s="54">
        <v>4211</v>
      </c>
      <c r="B81" s="47" t="s">
        <v>294</v>
      </c>
      <c r="C81" s="270">
        <v>0</v>
      </c>
      <c r="D81" s="47"/>
      <c r="E81" s="53"/>
    </row>
    <row r="82" spans="1:5" x14ac:dyDescent="0.2">
      <c r="A82" s="54">
        <v>4212</v>
      </c>
      <c r="B82" s="47" t="s">
        <v>291</v>
      </c>
      <c r="C82" s="270">
        <v>0</v>
      </c>
      <c r="D82" s="47"/>
      <c r="E82" s="53"/>
    </row>
    <row r="83" spans="1:5" x14ac:dyDescent="0.2">
      <c r="A83" s="54">
        <v>4213</v>
      </c>
      <c r="B83" s="47" t="s">
        <v>288</v>
      </c>
      <c r="C83" s="270">
        <v>0</v>
      </c>
      <c r="D83" s="47"/>
      <c r="E83" s="53"/>
    </row>
    <row r="84" spans="1:5" x14ac:dyDescent="0.2">
      <c r="A84" s="54">
        <v>4214</v>
      </c>
      <c r="B84" s="47" t="s">
        <v>383</v>
      </c>
      <c r="C84" s="270">
        <v>0</v>
      </c>
      <c r="D84" s="47"/>
      <c r="E84" s="53"/>
    </row>
    <row r="85" spans="1:5" x14ac:dyDescent="0.2">
      <c r="A85" s="54">
        <v>4215</v>
      </c>
      <c r="B85" s="47" t="s">
        <v>382</v>
      </c>
      <c r="C85" s="270">
        <v>0</v>
      </c>
      <c r="D85" s="47"/>
      <c r="E85" s="53"/>
    </row>
    <row r="86" spans="1:5" x14ac:dyDescent="0.2">
      <c r="A86" s="54">
        <v>4220</v>
      </c>
      <c r="B86" s="47" t="s">
        <v>381</v>
      </c>
      <c r="C86" s="297">
        <f>+C87+C91</f>
        <v>77670268.899999991</v>
      </c>
      <c r="D86" s="47"/>
      <c r="E86" s="53"/>
    </row>
    <row r="87" spans="1:5" x14ac:dyDescent="0.2">
      <c r="A87" s="54">
        <v>4221</v>
      </c>
      <c r="B87" s="47" t="s">
        <v>380</v>
      </c>
      <c r="C87" s="297">
        <f>SUM(C88:C90)</f>
        <v>2662344.38</v>
      </c>
      <c r="D87" s="47"/>
      <c r="E87" s="53"/>
    </row>
    <row r="88" spans="1:5" x14ac:dyDescent="0.2">
      <c r="A88" s="54" t="s">
        <v>1042</v>
      </c>
      <c r="B88" s="47" t="s">
        <v>1043</v>
      </c>
      <c r="C88" s="270">
        <v>1500000</v>
      </c>
      <c r="D88" s="47"/>
      <c r="E88" s="53"/>
    </row>
    <row r="89" spans="1:5" x14ac:dyDescent="0.2">
      <c r="A89" s="54" t="s">
        <v>1044</v>
      </c>
      <c r="B89" s="47" t="s">
        <v>1045</v>
      </c>
      <c r="C89" s="270">
        <v>762344.38</v>
      </c>
      <c r="D89" s="47"/>
      <c r="E89" s="53"/>
    </row>
    <row r="90" spans="1:5" x14ac:dyDescent="0.2">
      <c r="A90" s="54" t="s">
        <v>1385</v>
      </c>
      <c r="B90" s="47" t="s">
        <v>1384</v>
      </c>
      <c r="C90" s="270">
        <v>400000</v>
      </c>
      <c r="D90" s="47"/>
      <c r="E90" s="53"/>
    </row>
    <row r="91" spans="1:5" x14ac:dyDescent="0.2">
      <c r="A91" s="54">
        <v>4223</v>
      </c>
      <c r="B91" s="47" t="s">
        <v>321</v>
      </c>
      <c r="C91" s="297">
        <f>+C92</f>
        <v>75007924.519999996</v>
      </c>
      <c r="D91" s="47"/>
      <c r="E91" s="53"/>
    </row>
    <row r="92" spans="1:5" x14ac:dyDescent="0.2">
      <c r="A92" s="54" t="s">
        <v>1046</v>
      </c>
      <c r="B92" s="47" t="s">
        <v>1047</v>
      </c>
      <c r="C92" s="270">
        <v>75007924.519999996</v>
      </c>
      <c r="D92" s="47"/>
      <c r="E92" s="53"/>
    </row>
    <row r="93" spans="1:5" x14ac:dyDescent="0.2">
      <c r="A93" s="54">
        <v>4225</v>
      </c>
      <c r="B93" s="47" t="s">
        <v>313</v>
      </c>
      <c r="C93" s="270">
        <v>0</v>
      </c>
      <c r="D93" s="47"/>
      <c r="E93" s="53"/>
    </row>
    <row r="94" spans="1:5" x14ac:dyDescent="0.2">
      <c r="A94" s="54">
        <v>4227</v>
      </c>
      <c r="B94" s="47" t="s">
        <v>379</v>
      </c>
      <c r="C94" s="270">
        <v>0</v>
      </c>
      <c r="D94" s="47"/>
      <c r="E94" s="53"/>
    </row>
    <row r="95" spans="1:5" x14ac:dyDescent="0.2">
      <c r="A95" s="53"/>
      <c r="B95" s="53"/>
      <c r="C95" s="53"/>
      <c r="D95" s="53"/>
      <c r="E95" s="53"/>
    </row>
    <row r="96" spans="1:5" x14ac:dyDescent="0.2">
      <c r="A96" s="52" t="s">
        <v>378</v>
      </c>
      <c r="B96" s="52"/>
      <c r="C96" s="52"/>
      <c r="D96" s="52"/>
      <c r="E96" s="52"/>
    </row>
    <row r="97" spans="1:5" x14ac:dyDescent="0.2">
      <c r="A97" s="51" t="s">
        <v>101</v>
      </c>
      <c r="B97" s="51" t="s">
        <v>102</v>
      </c>
      <c r="C97" s="51" t="s">
        <v>103</v>
      </c>
      <c r="D97" s="51" t="s">
        <v>215</v>
      </c>
      <c r="E97" s="51" t="s">
        <v>118</v>
      </c>
    </row>
    <row r="98" spans="1:5" x14ac:dyDescent="0.2">
      <c r="A98" s="50">
        <v>4300</v>
      </c>
      <c r="B98" s="47" t="s">
        <v>377</v>
      </c>
      <c r="C98" s="148">
        <v>0</v>
      </c>
      <c r="D98" s="47"/>
      <c r="E98" s="47"/>
    </row>
    <row r="99" spans="1:5" x14ac:dyDescent="0.2">
      <c r="A99" s="50">
        <v>4310</v>
      </c>
      <c r="B99" s="47" t="s">
        <v>376</v>
      </c>
      <c r="C99" s="148">
        <v>0</v>
      </c>
      <c r="D99" s="47"/>
      <c r="E99" s="47"/>
    </row>
    <row r="100" spans="1:5" x14ac:dyDescent="0.2">
      <c r="A100" s="50">
        <v>4311</v>
      </c>
      <c r="B100" s="47" t="s">
        <v>375</v>
      </c>
      <c r="C100" s="148">
        <v>0</v>
      </c>
      <c r="D100" s="47"/>
      <c r="E100" s="47"/>
    </row>
    <row r="101" spans="1:5" x14ac:dyDescent="0.2">
      <c r="A101" s="50">
        <v>4319</v>
      </c>
      <c r="B101" s="47" t="s">
        <v>374</v>
      </c>
      <c r="C101" s="148">
        <v>0</v>
      </c>
      <c r="D101" s="47"/>
      <c r="E101" s="47"/>
    </row>
    <row r="102" spans="1:5" x14ac:dyDescent="0.2">
      <c r="A102" s="50">
        <v>4320</v>
      </c>
      <c r="B102" s="47" t="s">
        <v>373</v>
      </c>
      <c r="C102" s="148">
        <v>0</v>
      </c>
      <c r="D102" s="47"/>
      <c r="E102" s="47"/>
    </row>
    <row r="103" spans="1:5" x14ac:dyDescent="0.2">
      <c r="A103" s="50">
        <v>4321</v>
      </c>
      <c r="B103" s="47" t="s">
        <v>372</v>
      </c>
      <c r="C103" s="148">
        <v>0</v>
      </c>
      <c r="D103" s="47"/>
      <c r="E103" s="47"/>
    </row>
    <row r="104" spans="1:5" x14ac:dyDescent="0.2">
      <c r="A104" s="50">
        <v>4322</v>
      </c>
      <c r="B104" s="47" t="s">
        <v>371</v>
      </c>
      <c r="C104" s="148">
        <v>0</v>
      </c>
      <c r="D104" s="47"/>
      <c r="E104" s="47"/>
    </row>
    <row r="105" spans="1:5" x14ac:dyDescent="0.2">
      <c r="A105" s="50">
        <v>4323</v>
      </c>
      <c r="B105" s="47" t="s">
        <v>370</v>
      </c>
      <c r="C105" s="148">
        <v>0</v>
      </c>
      <c r="D105" s="47"/>
      <c r="E105" s="47"/>
    </row>
    <row r="106" spans="1:5" x14ac:dyDescent="0.2">
      <c r="A106" s="50">
        <v>4324</v>
      </c>
      <c r="B106" s="47" t="s">
        <v>369</v>
      </c>
      <c r="C106" s="148">
        <v>0</v>
      </c>
      <c r="D106" s="47"/>
      <c r="E106" s="47"/>
    </row>
    <row r="107" spans="1:5" x14ac:dyDescent="0.2">
      <c r="A107" s="50">
        <v>4325</v>
      </c>
      <c r="B107" s="47" t="s">
        <v>368</v>
      </c>
      <c r="C107" s="148">
        <v>0</v>
      </c>
      <c r="D107" s="47"/>
      <c r="E107" s="47"/>
    </row>
    <row r="108" spans="1:5" x14ac:dyDescent="0.2">
      <c r="A108" s="50">
        <v>4330</v>
      </c>
      <c r="B108" s="47" t="s">
        <v>367</v>
      </c>
      <c r="C108" s="148">
        <v>0</v>
      </c>
      <c r="D108" s="47"/>
      <c r="E108" s="47"/>
    </row>
    <row r="109" spans="1:5" x14ac:dyDescent="0.2">
      <c r="A109" s="50">
        <v>4331</v>
      </c>
      <c r="B109" s="47" t="s">
        <v>367</v>
      </c>
      <c r="C109" s="148">
        <v>0</v>
      </c>
      <c r="D109" s="47"/>
      <c r="E109" s="47"/>
    </row>
    <row r="110" spans="1:5" x14ac:dyDescent="0.2">
      <c r="A110" s="50">
        <v>4340</v>
      </c>
      <c r="B110" s="47" t="s">
        <v>366</v>
      </c>
      <c r="C110" s="148">
        <v>0</v>
      </c>
      <c r="D110" s="47"/>
      <c r="E110" s="47"/>
    </row>
    <row r="111" spans="1:5" x14ac:dyDescent="0.2">
      <c r="A111" s="50">
        <v>4341</v>
      </c>
      <c r="B111" s="47" t="s">
        <v>366</v>
      </c>
      <c r="C111" s="148">
        <v>0</v>
      </c>
      <c r="D111" s="47"/>
      <c r="E111" s="47"/>
    </row>
    <row r="112" spans="1:5" x14ac:dyDescent="0.2">
      <c r="A112" s="50">
        <v>4390</v>
      </c>
      <c r="B112" s="47" t="s">
        <v>360</v>
      </c>
      <c r="C112" s="148">
        <v>0</v>
      </c>
      <c r="D112" s="47"/>
      <c r="E112" s="47"/>
    </row>
    <row r="113" spans="1:6" x14ac:dyDescent="0.2">
      <c r="A113" s="50">
        <v>4392</v>
      </c>
      <c r="B113" s="47" t="s">
        <v>365</v>
      </c>
      <c r="C113" s="148">
        <v>0</v>
      </c>
      <c r="D113" s="47"/>
      <c r="E113" s="47"/>
    </row>
    <row r="114" spans="1:6" x14ac:dyDescent="0.2">
      <c r="A114" s="50">
        <v>4393</v>
      </c>
      <c r="B114" s="47" t="s">
        <v>364</v>
      </c>
      <c r="C114" s="148">
        <v>0</v>
      </c>
      <c r="D114" s="47"/>
      <c r="E114" s="47"/>
    </row>
    <row r="115" spans="1:6" x14ac:dyDescent="0.2">
      <c r="A115" s="50">
        <v>4394</v>
      </c>
      <c r="B115" s="47" t="s">
        <v>363</v>
      </c>
      <c r="C115" s="148">
        <v>0</v>
      </c>
      <c r="D115" s="47"/>
      <c r="E115" s="47"/>
    </row>
    <row r="116" spans="1:6" x14ac:dyDescent="0.2">
      <c r="A116" s="50">
        <v>4395</v>
      </c>
      <c r="B116" s="47" t="s">
        <v>244</v>
      </c>
      <c r="C116" s="148">
        <v>0</v>
      </c>
      <c r="D116" s="47"/>
      <c r="E116" s="47"/>
    </row>
    <row r="117" spans="1:6" x14ac:dyDescent="0.2">
      <c r="A117" s="50">
        <v>4396</v>
      </c>
      <c r="B117" s="47" t="s">
        <v>362</v>
      </c>
      <c r="C117" s="148">
        <v>0</v>
      </c>
      <c r="D117" s="47"/>
      <c r="E117" s="47"/>
    </row>
    <row r="118" spans="1:6" x14ac:dyDescent="0.2">
      <c r="A118" s="50">
        <v>4397</v>
      </c>
      <c r="B118" s="47" t="s">
        <v>361</v>
      </c>
      <c r="C118" s="148">
        <v>0</v>
      </c>
      <c r="D118" s="47"/>
      <c r="E118" s="47"/>
    </row>
    <row r="119" spans="1:6" x14ac:dyDescent="0.2">
      <c r="A119" s="50">
        <v>4399</v>
      </c>
      <c r="B119" s="47" t="s">
        <v>360</v>
      </c>
      <c r="C119" s="148">
        <v>0</v>
      </c>
      <c r="D119" s="47"/>
      <c r="E119" s="47"/>
    </row>
    <row r="120" spans="1:6" x14ac:dyDescent="0.2">
      <c r="A120" s="53"/>
      <c r="B120" s="53"/>
      <c r="C120" s="53"/>
      <c r="D120" s="53"/>
      <c r="E120" s="53"/>
    </row>
    <row r="121" spans="1:6" x14ac:dyDescent="0.2">
      <c r="A121" s="52" t="s">
        <v>359</v>
      </c>
      <c r="B121" s="52"/>
      <c r="C121" s="52"/>
      <c r="D121" s="52"/>
      <c r="E121" s="52"/>
    </row>
    <row r="122" spans="1:6" x14ac:dyDescent="0.2">
      <c r="A122" s="51" t="s">
        <v>101</v>
      </c>
      <c r="B122" s="51" t="s">
        <v>102</v>
      </c>
      <c r="C122" s="51" t="s">
        <v>103</v>
      </c>
      <c r="D122" s="51" t="s">
        <v>358</v>
      </c>
      <c r="E122" s="51" t="s">
        <v>118</v>
      </c>
    </row>
    <row r="123" spans="1:6" x14ac:dyDescent="0.2">
      <c r="A123" s="50">
        <v>5000</v>
      </c>
      <c r="B123" s="47" t="s">
        <v>1383</v>
      </c>
      <c r="C123" s="311">
        <f>+C124+C281</f>
        <v>87517519.890000001</v>
      </c>
      <c r="D123" s="48">
        <f>IFERROR(C123/C123,"")</f>
        <v>1</v>
      </c>
      <c r="E123" s="47"/>
      <c r="F123" s="49"/>
    </row>
    <row r="124" spans="1:6" x14ac:dyDescent="0.2">
      <c r="A124" s="50">
        <v>5100</v>
      </c>
      <c r="B124" s="47" t="s">
        <v>356</v>
      </c>
      <c r="C124" s="311">
        <f>+C125+C149+C175</f>
        <v>85968174.939999998</v>
      </c>
      <c r="D124" s="48"/>
      <c r="E124" s="47"/>
      <c r="F124" s="49"/>
    </row>
    <row r="125" spans="1:6" x14ac:dyDescent="0.2">
      <c r="A125" s="50">
        <v>5110</v>
      </c>
      <c r="B125" s="47" t="s">
        <v>355</v>
      </c>
      <c r="C125" s="311">
        <f>+C126+C128+C131+C136+C140</f>
        <v>59077693.030000001</v>
      </c>
      <c r="D125" s="48"/>
      <c r="E125" s="47"/>
      <c r="F125" s="140"/>
    </row>
    <row r="126" spans="1:6" x14ac:dyDescent="0.2">
      <c r="A126" s="50">
        <v>5111</v>
      </c>
      <c r="B126" s="47" t="s">
        <v>354</v>
      </c>
      <c r="C126" s="311">
        <f>+C127</f>
        <v>24484692.050000001</v>
      </c>
      <c r="D126" s="48"/>
      <c r="E126" s="47"/>
    </row>
    <row r="127" spans="1:6" ht="22.5" x14ac:dyDescent="0.2">
      <c r="A127" s="50" t="s">
        <v>1048</v>
      </c>
      <c r="B127" s="47" t="s">
        <v>1049</v>
      </c>
      <c r="C127" s="148">
        <v>24484692.050000001</v>
      </c>
      <c r="D127" s="151">
        <f>+C127/$C$123</f>
        <v>0.27976903459758223</v>
      </c>
      <c r="E127" s="118" t="s">
        <v>1050</v>
      </c>
    </row>
    <row r="128" spans="1:6" x14ac:dyDescent="0.2">
      <c r="A128" s="50">
        <v>5112</v>
      </c>
      <c r="B128" s="47" t="s">
        <v>353</v>
      </c>
      <c r="C128" s="311">
        <f>SUM(C129:C130)</f>
        <v>7854529.6100000003</v>
      </c>
      <c r="D128" s="48"/>
      <c r="E128" s="47"/>
    </row>
    <row r="129" spans="1:5" x14ac:dyDescent="0.2">
      <c r="A129" s="50" t="s">
        <v>1051</v>
      </c>
      <c r="B129" s="47" t="s">
        <v>1052</v>
      </c>
      <c r="C129" s="148">
        <v>488802.17</v>
      </c>
      <c r="D129" s="151">
        <f>+C129/$C$123</f>
        <v>5.5851922062504873E-3</v>
      </c>
      <c r="E129" s="47"/>
    </row>
    <row r="130" spans="1:5" x14ac:dyDescent="0.2">
      <c r="A130" s="50" t="s">
        <v>1053</v>
      </c>
      <c r="B130" s="47" t="s">
        <v>1054</v>
      </c>
      <c r="C130" s="148">
        <v>7365727.4400000004</v>
      </c>
      <c r="D130" s="151">
        <f>+C130/$C$123</f>
        <v>8.4162890461908862E-2</v>
      </c>
      <c r="E130" s="40" t="s">
        <v>1055</v>
      </c>
    </row>
    <row r="131" spans="1:5" x14ac:dyDescent="0.2">
      <c r="A131" s="50">
        <v>5113</v>
      </c>
      <c r="B131" s="47" t="s">
        <v>352</v>
      </c>
      <c r="C131" s="311">
        <f>SUM(C132:C135)</f>
        <v>7019180.1800000006</v>
      </c>
      <c r="D131" s="48"/>
      <c r="E131" s="47"/>
    </row>
    <row r="132" spans="1:5" x14ac:dyDescent="0.2">
      <c r="A132" s="50" t="s">
        <v>1056</v>
      </c>
      <c r="B132" s="47" t="s">
        <v>1057</v>
      </c>
      <c r="C132" s="148">
        <v>2000979.74</v>
      </c>
      <c r="D132" s="151">
        <f>+C132/$C$123</f>
        <v>2.2863761936067359E-2</v>
      </c>
      <c r="E132" s="47"/>
    </row>
    <row r="133" spans="1:5" x14ac:dyDescent="0.2">
      <c r="A133" s="50" t="s">
        <v>1058</v>
      </c>
      <c r="B133" s="47" t="s">
        <v>1059</v>
      </c>
      <c r="C133" s="148">
        <v>982543.23</v>
      </c>
      <c r="D133" s="151">
        <f>+C133/$C$123</f>
        <v>1.1226817570184231E-2</v>
      </c>
      <c r="E133" s="47"/>
    </row>
    <row r="134" spans="1:5" x14ac:dyDescent="0.2">
      <c r="A134" s="50" t="s">
        <v>1060</v>
      </c>
      <c r="B134" s="47" t="s">
        <v>1061</v>
      </c>
      <c r="C134" s="148">
        <v>3605084.1</v>
      </c>
      <c r="D134" s="151">
        <f>+C134/$C$123</f>
        <v>4.1192713236517652E-2</v>
      </c>
      <c r="E134" s="47"/>
    </row>
    <row r="135" spans="1:5" x14ac:dyDescent="0.2">
      <c r="A135" s="50" t="s">
        <v>1062</v>
      </c>
      <c r="B135" s="47" t="s">
        <v>1063</v>
      </c>
      <c r="C135" s="148">
        <v>430573.11</v>
      </c>
      <c r="D135" s="151">
        <f>+C135/$C$123</f>
        <v>4.9198504544139682E-3</v>
      </c>
      <c r="E135" s="47"/>
    </row>
    <row r="136" spans="1:5" x14ac:dyDescent="0.2">
      <c r="A136" s="50">
        <v>5114</v>
      </c>
      <c r="B136" s="47" t="s">
        <v>351</v>
      </c>
      <c r="C136" s="311">
        <f>SUM(C137:C139)</f>
        <v>8079526.2100000009</v>
      </c>
      <c r="D136" s="48"/>
      <c r="E136" s="47"/>
    </row>
    <row r="137" spans="1:5" x14ac:dyDescent="0.2">
      <c r="A137" s="50" t="s">
        <v>1064</v>
      </c>
      <c r="B137" s="47" t="s">
        <v>1065</v>
      </c>
      <c r="C137" s="148">
        <v>3861305.39</v>
      </c>
      <c r="D137" s="151">
        <f>+C137/$C$123</f>
        <v>4.4120370353881611E-2</v>
      </c>
      <c r="E137" s="47"/>
    </row>
    <row r="138" spans="1:5" x14ac:dyDescent="0.2">
      <c r="A138" s="50" t="s">
        <v>1066</v>
      </c>
      <c r="B138" s="47" t="s">
        <v>1067</v>
      </c>
      <c r="C138" s="148">
        <v>1855526.01</v>
      </c>
      <c r="D138" s="151">
        <f>+C138/$C$123</f>
        <v>2.1201766370118742E-2</v>
      </c>
      <c r="E138" s="47"/>
    </row>
    <row r="139" spans="1:5" x14ac:dyDescent="0.2">
      <c r="A139" s="50" t="s">
        <v>1068</v>
      </c>
      <c r="B139" s="47" t="s">
        <v>1069</v>
      </c>
      <c r="C139" s="148">
        <v>2362694.81</v>
      </c>
      <c r="D139" s="151">
        <f>+C139/$C$123</f>
        <v>2.6996820899057129E-2</v>
      </c>
      <c r="E139" s="47"/>
    </row>
    <row r="140" spans="1:5" x14ac:dyDescent="0.2">
      <c r="A140" s="50">
        <v>5115</v>
      </c>
      <c r="B140" s="47" t="s">
        <v>350</v>
      </c>
      <c r="C140" s="311">
        <f>SUM(C141:C147)</f>
        <v>11639764.979999999</v>
      </c>
      <c r="D140" s="151"/>
      <c r="E140" s="47"/>
    </row>
    <row r="141" spans="1:5" x14ac:dyDescent="0.2">
      <c r="A141" s="50" t="s">
        <v>1070</v>
      </c>
      <c r="B141" s="47" t="s">
        <v>1071</v>
      </c>
      <c r="C141" s="148">
        <v>2448113.17</v>
      </c>
      <c r="D141" s="151">
        <f t="shared" ref="D141:D148" si="0">+C141/$C$123</f>
        <v>2.7972835302885773E-2</v>
      </c>
      <c r="E141" s="47"/>
    </row>
    <row r="142" spans="1:5" x14ac:dyDescent="0.2">
      <c r="A142" s="50" t="s">
        <v>1072</v>
      </c>
      <c r="B142" s="47" t="s">
        <v>1073</v>
      </c>
      <c r="C142" s="148">
        <v>1758910.44</v>
      </c>
      <c r="D142" s="151">
        <f t="shared" si="0"/>
        <v>2.0097809469586878E-2</v>
      </c>
      <c r="E142" s="47"/>
    </row>
    <row r="143" spans="1:5" x14ac:dyDescent="0.2">
      <c r="A143" s="50" t="s">
        <v>1074</v>
      </c>
      <c r="B143" s="47" t="s">
        <v>1075</v>
      </c>
      <c r="C143" s="148">
        <v>2045745.85</v>
      </c>
      <c r="D143" s="151">
        <f t="shared" si="0"/>
        <v>2.3375272203454579E-2</v>
      </c>
      <c r="E143" s="47"/>
    </row>
    <row r="144" spans="1:5" x14ac:dyDescent="0.2">
      <c r="A144" s="50" t="s">
        <v>1076</v>
      </c>
      <c r="B144" s="47" t="s">
        <v>1077</v>
      </c>
      <c r="C144" s="148">
        <v>222266.06</v>
      </c>
      <c r="D144" s="151">
        <f t="shared" si="0"/>
        <v>2.5396750305466181E-3</v>
      </c>
      <c r="E144" s="47"/>
    </row>
    <row r="145" spans="1:5" x14ac:dyDescent="0.2">
      <c r="A145" s="50" t="s">
        <v>1078</v>
      </c>
      <c r="B145" s="47" t="s">
        <v>1079</v>
      </c>
      <c r="C145" s="148">
        <v>321778.5</v>
      </c>
      <c r="D145" s="151">
        <f t="shared" si="0"/>
        <v>3.6767323891769392E-3</v>
      </c>
      <c r="E145" s="47"/>
    </row>
    <row r="146" spans="1:5" x14ac:dyDescent="0.2">
      <c r="A146" s="50" t="s">
        <v>1080</v>
      </c>
      <c r="B146" s="47" t="s">
        <v>1081</v>
      </c>
      <c r="C146" s="148">
        <v>2421474.9900000002</v>
      </c>
      <c r="D146" s="151">
        <f t="shared" si="0"/>
        <v>2.766845990429723E-2</v>
      </c>
      <c r="E146" s="47"/>
    </row>
    <row r="147" spans="1:5" x14ac:dyDescent="0.2">
      <c r="A147" s="50" t="s">
        <v>1082</v>
      </c>
      <c r="B147" s="47" t="s">
        <v>1083</v>
      </c>
      <c r="C147" s="148">
        <v>2421475.9700000002</v>
      </c>
      <c r="D147" s="151">
        <f t="shared" si="0"/>
        <v>2.7668471102055132E-2</v>
      </c>
      <c r="E147" s="47"/>
    </row>
    <row r="148" spans="1:5" x14ac:dyDescent="0.2">
      <c r="A148" s="50">
        <v>5116</v>
      </c>
      <c r="B148" s="47" t="s">
        <v>349</v>
      </c>
      <c r="C148" s="148">
        <v>0</v>
      </c>
      <c r="D148" s="151">
        <f t="shared" si="0"/>
        <v>0</v>
      </c>
      <c r="E148" s="47"/>
    </row>
    <row r="149" spans="1:5" x14ac:dyDescent="0.2">
      <c r="A149" s="50">
        <v>5120</v>
      </c>
      <c r="B149" s="47" t="s">
        <v>348</v>
      </c>
      <c r="C149" s="311">
        <v>1560753.2</v>
      </c>
      <c r="D149" s="48"/>
      <c r="E149" s="47"/>
    </row>
    <row r="150" spans="1:5" x14ac:dyDescent="0.2">
      <c r="A150" s="50">
        <v>5121</v>
      </c>
      <c r="B150" s="47" t="s">
        <v>347</v>
      </c>
      <c r="C150" s="311">
        <f>SUM(C151:C155)</f>
        <v>906924.04999999993</v>
      </c>
      <c r="D150" s="48"/>
      <c r="E150" s="47"/>
    </row>
    <row r="151" spans="1:5" x14ac:dyDescent="0.2">
      <c r="A151" s="50" t="s">
        <v>1084</v>
      </c>
      <c r="B151" s="47" t="s">
        <v>1085</v>
      </c>
      <c r="C151" s="148">
        <v>67709.3</v>
      </c>
      <c r="D151" s="151">
        <f>+C151/$C$123</f>
        <v>7.7366566243082784E-4</v>
      </c>
      <c r="E151" s="47"/>
    </row>
    <row r="152" spans="1:5" x14ac:dyDescent="0.2">
      <c r="A152" s="50" t="s">
        <v>1086</v>
      </c>
      <c r="B152" s="47" t="s">
        <v>1087</v>
      </c>
      <c r="C152" s="148">
        <v>212067.92</v>
      </c>
      <c r="D152" s="151">
        <f>+C152/$C$123</f>
        <v>2.4231481909741765E-3</v>
      </c>
      <c r="E152" s="47"/>
    </row>
    <row r="153" spans="1:5" x14ac:dyDescent="0.2">
      <c r="A153" s="50" t="s">
        <v>1088</v>
      </c>
      <c r="B153" s="47" t="s">
        <v>1089</v>
      </c>
      <c r="C153" s="148">
        <v>18499.28</v>
      </c>
      <c r="D153" s="151">
        <f>+C153/$C$123</f>
        <v>2.1137801920405859E-4</v>
      </c>
      <c r="E153" s="47"/>
    </row>
    <row r="154" spans="1:5" x14ac:dyDescent="0.2">
      <c r="A154" s="50" t="s">
        <v>1090</v>
      </c>
      <c r="B154" s="47" t="s">
        <v>1091</v>
      </c>
      <c r="C154" s="148">
        <v>268223.42</v>
      </c>
      <c r="D154" s="151">
        <f>+C154/$C$123</f>
        <v>3.0647968582419569E-3</v>
      </c>
      <c r="E154" s="47"/>
    </row>
    <row r="155" spans="1:5" x14ac:dyDescent="0.2">
      <c r="A155" s="50" t="s">
        <v>1382</v>
      </c>
      <c r="B155" s="47" t="s">
        <v>1381</v>
      </c>
      <c r="C155" s="148">
        <v>340424.13</v>
      </c>
      <c r="D155" s="151">
        <f>+C155/$C$123</f>
        <v>3.8897826449821259E-3</v>
      </c>
      <c r="E155" s="47"/>
    </row>
    <row r="156" spans="1:5" x14ac:dyDescent="0.2">
      <c r="A156" s="50">
        <v>5122</v>
      </c>
      <c r="B156" s="47" t="s">
        <v>346</v>
      </c>
      <c r="C156" s="311">
        <f>+C157</f>
        <v>201863.27</v>
      </c>
      <c r="D156" s="48"/>
      <c r="E156" s="47"/>
    </row>
    <row r="157" spans="1:5" x14ac:dyDescent="0.2">
      <c r="A157" s="50" t="s">
        <v>1092</v>
      </c>
      <c r="B157" s="47" t="s">
        <v>1093</v>
      </c>
      <c r="C157" s="148">
        <v>201863.27</v>
      </c>
      <c r="D157" s="151">
        <f>+C157/$C$123</f>
        <v>2.3065469662956646E-3</v>
      </c>
      <c r="E157" s="47"/>
    </row>
    <row r="158" spans="1:5" x14ac:dyDescent="0.2">
      <c r="A158" s="50">
        <v>5123</v>
      </c>
      <c r="B158" s="47" t="s">
        <v>345</v>
      </c>
      <c r="C158" s="148">
        <v>0</v>
      </c>
      <c r="D158" s="48" t="str">
        <f>IFERROR(C158/C158,"")</f>
        <v/>
      </c>
      <c r="E158" s="47"/>
    </row>
    <row r="159" spans="1:5" x14ac:dyDescent="0.2">
      <c r="A159" s="50">
        <v>5124</v>
      </c>
      <c r="B159" s="47" t="s">
        <v>344</v>
      </c>
      <c r="C159" s="311">
        <f>SUM(C160:C162)</f>
        <v>183641.12</v>
      </c>
      <c r="D159" s="48"/>
      <c r="E159" s="47"/>
    </row>
    <row r="160" spans="1:5" x14ac:dyDescent="0.2">
      <c r="A160" s="50" t="s">
        <v>1094</v>
      </c>
      <c r="B160" s="47" t="s">
        <v>1095</v>
      </c>
      <c r="C160" s="148">
        <v>50107.8</v>
      </c>
      <c r="D160" s="151">
        <f>+C160/$C$123</f>
        <v>5.7254593209428298E-4</v>
      </c>
      <c r="E160" s="47"/>
    </row>
    <row r="161" spans="1:5" x14ac:dyDescent="0.2">
      <c r="A161" s="50" t="s">
        <v>1096</v>
      </c>
      <c r="B161" s="47" t="s">
        <v>1097</v>
      </c>
      <c r="C161" s="148">
        <v>114012.67</v>
      </c>
      <c r="D161" s="151">
        <f>+C161/$C$123</f>
        <v>1.3027410985057793E-3</v>
      </c>
      <c r="E161" s="47"/>
    </row>
    <row r="162" spans="1:5" x14ac:dyDescent="0.2">
      <c r="A162" s="50" t="s">
        <v>1380</v>
      </c>
      <c r="B162" s="47" t="s">
        <v>1238</v>
      </c>
      <c r="C162" s="148">
        <v>19520.650000000001</v>
      </c>
      <c r="D162" s="151">
        <f>+C162/$C$123</f>
        <v>2.2304848245854468E-4</v>
      </c>
      <c r="E162" s="47"/>
    </row>
    <row r="163" spans="1:5" x14ac:dyDescent="0.2">
      <c r="A163" s="50">
        <v>5125</v>
      </c>
      <c r="B163" s="47" t="s">
        <v>343</v>
      </c>
      <c r="C163" s="311">
        <f>+C164</f>
        <v>150.83000000000001</v>
      </c>
      <c r="D163" s="48"/>
      <c r="E163" s="47"/>
    </row>
    <row r="164" spans="1:5" x14ac:dyDescent="0.2">
      <c r="A164" s="50" t="s">
        <v>1379</v>
      </c>
      <c r="B164" s="47" t="s">
        <v>1378</v>
      </c>
      <c r="C164" s="148">
        <v>150.83000000000001</v>
      </c>
      <c r="D164" s="151">
        <f>+C164/$C$123</f>
        <v>1.7234263515416903E-6</v>
      </c>
      <c r="E164" s="47"/>
    </row>
    <row r="165" spans="1:5" x14ac:dyDescent="0.2">
      <c r="A165" s="50">
        <v>5126</v>
      </c>
      <c r="B165" s="47" t="s">
        <v>342</v>
      </c>
      <c r="C165" s="311">
        <f>+C166</f>
        <v>243247.99</v>
      </c>
      <c r="D165" s="48"/>
      <c r="E165" s="47"/>
    </row>
    <row r="166" spans="1:5" x14ac:dyDescent="0.2">
      <c r="A166" s="50" t="s">
        <v>1098</v>
      </c>
      <c r="B166" s="47" t="s">
        <v>1099</v>
      </c>
      <c r="C166" s="148">
        <v>243247.99</v>
      </c>
      <c r="D166" s="151">
        <f>+C166/$C$123</f>
        <v>2.7794205126669067E-3</v>
      </c>
      <c r="E166" s="47"/>
    </row>
    <row r="167" spans="1:5" x14ac:dyDescent="0.2">
      <c r="A167" s="50">
        <v>5127</v>
      </c>
      <c r="B167" s="47" t="s">
        <v>341</v>
      </c>
      <c r="C167" s="148">
        <v>0</v>
      </c>
      <c r="D167" s="48" t="str">
        <f>IFERROR(C167/C167,"")</f>
        <v/>
      </c>
      <c r="E167" s="47"/>
    </row>
    <row r="168" spans="1:5" x14ac:dyDescent="0.2">
      <c r="A168" s="50">
        <v>5128</v>
      </c>
      <c r="B168" s="47" t="s">
        <v>340</v>
      </c>
      <c r="C168" s="148">
        <v>0</v>
      </c>
      <c r="D168" s="48" t="str">
        <f>IFERROR(C168/C168,"")</f>
        <v/>
      </c>
      <c r="E168" s="47"/>
    </row>
    <row r="169" spans="1:5" x14ac:dyDescent="0.2">
      <c r="A169" s="50">
        <v>5129</v>
      </c>
      <c r="B169" s="47" t="s">
        <v>339</v>
      </c>
      <c r="C169" s="311">
        <f>SUM(C170:C174)</f>
        <v>24925.94</v>
      </c>
      <c r="D169" s="48"/>
      <c r="E169" s="47"/>
    </row>
    <row r="170" spans="1:5" x14ac:dyDescent="0.2">
      <c r="A170" s="50" t="s">
        <v>1100</v>
      </c>
      <c r="B170" s="47" t="s">
        <v>1101</v>
      </c>
      <c r="C170" s="148">
        <v>10579.27</v>
      </c>
      <c r="D170" s="151">
        <f>+C170/$C$123</f>
        <v>1.2088173903119046E-4</v>
      </c>
      <c r="E170" s="47"/>
    </row>
    <row r="171" spans="1:5" x14ac:dyDescent="0.2">
      <c r="A171" s="50" t="s">
        <v>1102</v>
      </c>
      <c r="B171" s="47" t="s">
        <v>1103</v>
      </c>
      <c r="C171" s="148">
        <v>896.36</v>
      </c>
      <c r="D171" s="151">
        <f>+C171/$C$123</f>
        <v>1.024206354483796E-5</v>
      </c>
      <c r="E171" s="47"/>
    </row>
    <row r="172" spans="1:5" x14ac:dyDescent="0.2">
      <c r="A172" s="50" t="s">
        <v>1104</v>
      </c>
      <c r="B172" s="47" t="s">
        <v>1105</v>
      </c>
      <c r="C172" s="148">
        <v>7008.62</v>
      </c>
      <c r="D172" s="151">
        <f>+C172/$C$123</f>
        <v>8.0082479585905463E-5</v>
      </c>
      <c r="E172" s="47"/>
    </row>
    <row r="173" spans="1:5" x14ac:dyDescent="0.2">
      <c r="A173" s="50" t="s">
        <v>1106</v>
      </c>
      <c r="B173" s="47" t="s">
        <v>1107</v>
      </c>
      <c r="C173" s="148">
        <v>5500</v>
      </c>
      <c r="D173" s="151">
        <f>+C173/$C$123</f>
        <v>6.2844559659744719E-5</v>
      </c>
      <c r="E173" s="47"/>
    </row>
    <row r="174" spans="1:5" x14ac:dyDescent="0.2">
      <c r="A174" s="50" t="s">
        <v>1108</v>
      </c>
      <c r="B174" s="47" t="s">
        <v>1107</v>
      </c>
      <c r="C174" s="148">
        <v>941.69</v>
      </c>
      <c r="D174" s="151">
        <f>+C174/$C$123</f>
        <v>1.076001697927E-5</v>
      </c>
      <c r="E174" s="47"/>
    </row>
    <row r="175" spans="1:5" x14ac:dyDescent="0.2">
      <c r="A175" s="50">
        <v>5130</v>
      </c>
      <c r="B175" s="47" t="s">
        <v>338</v>
      </c>
      <c r="C175" s="311">
        <f>+C176+C184+C186+C190+C196+C203+C206+C211+C217</f>
        <v>25329728.710000001</v>
      </c>
      <c r="D175" s="48"/>
      <c r="E175" s="47"/>
    </row>
    <row r="176" spans="1:5" x14ac:dyDescent="0.2">
      <c r="A176" s="50">
        <v>5131</v>
      </c>
      <c r="B176" s="47" t="s">
        <v>337</v>
      </c>
      <c r="C176" s="311">
        <f>SUM(C177:C183)</f>
        <v>1505477.2400000002</v>
      </c>
      <c r="D176" s="48"/>
      <c r="E176" s="47"/>
    </row>
    <row r="177" spans="1:5" x14ac:dyDescent="0.2">
      <c r="A177" s="50" t="s">
        <v>1109</v>
      </c>
      <c r="B177" s="47" t="s">
        <v>1110</v>
      </c>
      <c r="C177" s="148">
        <v>601124.93000000005</v>
      </c>
      <c r="D177" s="151">
        <f t="shared" ref="D177:D183" si="1">+C177/$C$123</f>
        <v>6.8686239138808858E-3</v>
      </c>
      <c r="E177" s="47"/>
    </row>
    <row r="178" spans="1:5" x14ac:dyDescent="0.2">
      <c r="A178" s="50" t="s">
        <v>1111</v>
      </c>
      <c r="B178" s="47" t="s">
        <v>1112</v>
      </c>
      <c r="C178" s="148">
        <v>6783</v>
      </c>
      <c r="D178" s="151">
        <f t="shared" si="1"/>
        <v>7.750448148582698E-5</v>
      </c>
      <c r="E178" s="47"/>
    </row>
    <row r="179" spans="1:5" x14ac:dyDescent="0.2">
      <c r="A179" s="50" t="s">
        <v>1113</v>
      </c>
      <c r="B179" s="47" t="s">
        <v>1114</v>
      </c>
      <c r="C179" s="148">
        <v>178632.89</v>
      </c>
      <c r="D179" s="151">
        <f t="shared" si="1"/>
        <v>2.0411100568722938E-3</v>
      </c>
      <c r="E179" s="47"/>
    </row>
    <row r="180" spans="1:5" x14ac:dyDescent="0.2">
      <c r="A180" s="50" t="s">
        <v>1115</v>
      </c>
      <c r="B180" s="47" t="s">
        <v>1116</v>
      </c>
      <c r="C180" s="148">
        <v>325324.81</v>
      </c>
      <c r="D180" s="151">
        <f t="shared" si="1"/>
        <v>3.7172535328800207E-3</v>
      </c>
      <c r="E180" s="47"/>
    </row>
    <row r="181" spans="1:5" x14ac:dyDescent="0.2">
      <c r="A181" s="50" t="s">
        <v>1377</v>
      </c>
      <c r="B181" s="47" t="s">
        <v>1376</v>
      </c>
      <c r="C181" s="148">
        <v>0.23</v>
      </c>
      <c r="D181" s="151">
        <f t="shared" si="1"/>
        <v>2.6280452221347791E-9</v>
      </c>
      <c r="E181" s="47"/>
    </row>
    <row r="182" spans="1:5" x14ac:dyDescent="0.2">
      <c r="A182" s="50" t="s">
        <v>1117</v>
      </c>
      <c r="B182" s="47" t="s">
        <v>1118</v>
      </c>
      <c r="C182" s="148">
        <v>377629.58</v>
      </c>
      <c r="D182" s="151">
        <f t="shared" si="1"/>
        <v>4.3149026671989712E-3</v>
      </c>
      <c r="E182" s="47"/>
    </row>
    <row r="183" spans="1:5" x14ac:dyDescent="0.2">
      <c r="A183" s="50" t="s">
        <v>1119</v>
      </c>
      <c r="B183" s="47" t="s">
        <v>1120</v>
      </c>
      <c r="C183" s="148">
        <v>15981.8</v>
      </c>
      <c r="D183" s="151">
        <f t="shared" si="1"/>
        <v>1.8261257883092874E-4</v>
      </c>
      <c r="E183" s="47"/>
    </row>
    <row r="184" spans="1:5" x14ac:dyDescent="0.2">
      <c r="A184" s="50">
        <v>5132</v>
      </c>
      <c r="B184" s="47" t="s">
        <v>336</v>
      </c>
      <c r="C184" s="311">
        <f>+C185</f>
        <v>15677.22</v>
      </c>
      <c r="D184" s="48"/>
      <c r="E184" s="47"/>
    </row>
    <row r="185" spans="1:5" x14ac:dyDescent="0.2">
      <c r="A185" s="50" t="s">
        <v>1121</v>
      </c>
      <c r="B185" s="47" t="s">
        <v>1122</v>
      </c>
      <c r="C185" s="148">
        <v>15677.22</v>
      </c>
      <c r="D185" s="151">
        <f>+C185/$C$123</f>
        <v>1.7913236137980784E-4</v>
      </c>
      <c r="E185" s="47"/>
    </row>
    <row r="186" spans="1:5" x14ac:dyDescent="0.2">
      <c r="A186" s="50">
        <v>5133</v>
      </c>
      <c r="B186" s="47" t="s">
        <v>335</v>
      </c>
      <c r="C186" s="311">
        <f>SUM(C187:C189)</f>
        <v>927057.5</v>
      </c>
      <c r="D186" s="48"/>
      <c r="E186" s="47"/>
    </row>
    <row r="187" spans="1:5" x14ac:dyDescent="0.2">
      <c r="A187" s="50" t="s">
        <v>1375</v>
      </c>
      <c r="B187" s="47" t="s">
        <v>1374</v>
      </c>
      <c r="C187" s="148">
        <v>76550</v>
      </c>
      <c r="D187" s="151">
        <f>+C187/$C$123</f>
        <v>8.7468200762790146E-4</v>
      </c>
      <c r="E187" s="47"/>
    </row>
    <row r="188" spans="1:5" x14ac:dyDescent="0.2">
      <c r="A188" s="50" t="s">
        <v>1123</v>
      </c>
      <c r="B188" s="47" t="s">
        <v>1124</v>
      </c>
      <c r="C188" s="148">
        <v>4500</v>
      </c>
      <c r="D188" s="151">
        <f>+C188/$C$123</f>
        <v>5.1418276085245677E-5</v>
      </c>
      <c r="E188" s="47"/>
    </row>
    <row r="189" spans="1:5" x14ac:dyDescent="0.2">
      <c r="A189" s="50" t="s">
        <v>1125</v>
      </c>
      <c r="B189" s="47" t="s">
        <v>1126</v>
      </c>
      <c r="C189" s="148">
        <v>846007.5</v>
      </c>
      <c r="D189" s="151">
        <f>+C189/$C$123</f>
        <v>9.6667216011529968E-3</v>
      </c>
      <c r="E189" s="47"/>
    </row>
    <row r="190" spans="1:5" x14ac:dyDescent="0.2">
      <c r="A190" s="50">
        <v>5134</v>
      </c>
      <c r="B190" s="47" t="s">
        <v>334</v>
      </c>
      <c r="C190" s="311">
        <f>SUM(C191:C195)</f>
        <v>104583.38</v>
      </c>
      <c r="D190" s="48"/>
      <c r="E190" s="47"/>
    </row>
    <row r="191" spans="1:5" x14ac:dyDescent="0.2">
      <c r="A191" s="50" t="s">
        <v>1127</v>
      </c>
      <c r="B191" s="47" t="s">
        <v>1128</v>
      </c>
      <c r="C191" s="148">
        <v>32191.5</v>
      </c>
      <c r="D191" s="151">
        <f>+C191/$C$123</f>
        <v>3.6782920768848584E-4</v>
      </c>
      <c r="E191" s="47"/>
    </row>
    <row r="192" spans="1:5" x14ac:dyDescent="0.2">
      <c r="A192" s="50" t="s">
        <v>1373</v>
      </c>
      <c r="B192" s="47" t="s">
        <v>1372</v>
      </c>
      <c r="C192" s="148">
        <v>1935.16</v>
      </c>
      <c r="D192" s="151">
        <f>+C192/$C$123</f>
        <v>2.2111686922027563E-5</v>
      </c>
      <c r="E192" s="47"/>
    </row>
    <row r="193" spans="1:5" x14ac:dyDescent="0.2">
      <c r="A193" s="50" t="s">
        <v>1371</v>
      </c>
      <c r="B193" s="47" t="s">
        <v>1370</v>
      </c>
      <c r="C193" s="148">
        <v>11603.63</v>
      </c>
      <c r="D193" s="151"/>
      <c r="E193" s="47"/>
    </row>
    <row r="194" spans="1:5" x14ac:dyDescent="0.2">
      <c r="A194" s="50" t="s">
        <v>1129</v>
      </c>
      <c r="B194" s="47" t="s">
        <v>1130</v>
      </c>
      <c r="C194" s="148">
        <v>51051.69</v>
      </c>
      <c r="D194" s="151">
        <f>+C194/$C$123</f>
        <v>5.8333108689741686E-4</v>
      </c>
      <c r="E194" s="47"/>
    </row>
    <row r="195" spans="1:5" x14ac:dyDescent="0.2">
      <c r="A195" s="50" t="s">
        <v>1369</v>
      </c>
      <c r="B195" s="47" t="s">
        <v>1368</v>
      </c>
      <c r="C195" s="148">
        <v>7801.4</v>
      </c>
      <c r="D195" s="151">
        <f>+C195/$C$123</f>
        <v>8.9141008678096808E-5</v>
      </c>
      <c r="E195" s="47"/>
    </row>
    <row r="196" spans="1:5" x14ac:dyDescent="0.2">
      <c r="A196" s="50">
        <v>5135</v>
      </c>
      <c r="B196" s="47" t="s">
        <v>333</v>
      </c>
      <c r="C196" s="311">
        <f>SUM(C197:C202)</f>
        <v>407764.29000000004</v>
      </c>
      <c r="D196" s="48"/>
      <c r="E196" s="47"/>
    </row>
    <row r="197" spans="1:5" x14ac:dyDescent="0.2">
      <c r="A197" s="50" t="s">
        <v>1131</v>
      </c>
      <c r="B197" s="47" t="s">
        <v>1132</v>
      </c>
      <c r="C197" s="148">
        <v>72980.649999999994</v>
      </c>
      <c r="D197" s="151">
        <f t="shared" ref="D197:D202" si="2">+C197/$C$123</f>
        <v>8.3389760235126327E-4</v>
      </c>
      <c r="E197" s="47"/>
    </row>
    <row r="198" spans="1:5" x14ac:dyDescent="0.2">
      <c r="A198" s="50" t="s">
        <v>1367</v>
      </c>
      <c r="B198" s="47" t="s">
        <v>1366</v>
      </c>
      <c r="C198" s="148">
        <v>8948.26</v>
      </c>
      <c r="D198" s="151">
        <f t="shared" si="2"/>
        <v>1.0224535625834678E-4</v>
      </c>
      <c r="E198" s="47"/>
    </row>
    <row r="199" spans="1:5" x14ac:dyDescent="0.2">
      <c r="A199" s="50" t="s">
        <v>1133</v>
      </c>
      <c r="B199" s="47" t="s">
        <v>1134</v>
      </c>
      <c r="C199" s="148">
        <v>103122.29</v>
      </c>
      <c r="D199" s="151">
        <f t="shared" si="2"/>
        <v>1.1783045283917265E-3</v>
      </c>
      <c r="E199" s="47"/>
    </row>
    <row r="200" spans="1:5" x14ac:dyDescent="0.2">
      <c r="A200" s="50" t="s">
        <v>1135</v>
      </c>
      <c r="B200" s="47" t="s">
        <v>1134</v>
      </c>
      <c r="C200" s="148">
        <v>138548.95000000001</v>
      </c>
      <c r="D200" s="151">
        <f t="shared" si="2"/>
        <v>1.5830995916490888E-3</v>
      </c>
      <c r="E200" s="47"/>
    </row>
    <row r="201" spans="1:5" x14ac:dyDescent="0.2">
      <c r="A201" s="50" t="s">
        <v>1136</v>
      </c>
      <c r="B201" s="47" t="s">
        <v>1137</v>
      </c>
      <c r="C201" s="148">
        <v>34764.14</v>
      </c>
      <c r="D201" s="151">
        <f t="shared" si="2"/>
        <v>3.9722492186358504E-4</v>
      </c>
      <c r="E201" s="47"/>
    </row>
    <row r="202" spans="1:5" x14ac:dyDescent="0.2">
      <c r="A202" s="50" t="s">
        <v>1138</v>
      </c>
      <c r="B202" s="47" t="s">
        <v>1365</v>
      </c>
      <c r="C202" s="148">
        <v>49400</v>
      </c>
      <c r="D202" s="151">
        <f t="shared" si="2"/>
        <v>5.6445840858025253E-4</v>
      </c>
      <c r="E202" s="47"/>
    </row>
    <row r="203" spans="1:5" x14ac:dyDescent="0.2">
      <c r="A203" s="50">
        <v>5136</v>
      </c>
      <c r="B203" s="47" t="s">
        <v>332</v>
      </c>
      <c r="C203" s="311">
        <f>SUM(C204:C205)</f>
        <v>1529133.13</v>
      </c>
      <c r="D203" s="48"/>
      <c r="E203" s="47"/>
    </row>
    <row r="204" spans="1:5" x14ac:dyDescent="0.2">
      <c r="A204" s="50" t="s">
        <v>1139</v>
      </c>
      <c r="B204" s="47" t="s">
        <v>1140</v>
      </c>
      <c r="C204" s="148">
        <v>809599.54</v>
      </c>
      <c r="D204" s="151">
        <f>+C204/$C$123</f>
        <v>9.2507139258239789E-3</v>
      </c>
      <c r="E204" s="47"/>
    </row>
    <row r="205" spans="1:5" x14ac:dyDescent="0.2">
      <c r="A205" s="50" t="s">
        <v>1141</v>
      </c>
      <c r="B205" s="47" t="s">
        <v>1142</v>
      </c>
      <c r="C205" s="148">
        <v>719533.59</v>
      </c>
      <c r="D205" s="151">
        <f>+C205/$C$123</f>
        <v>8.2215948407173261E-3</v>
      </c>
      <c r="E205" s="47"/>
    </row>
    <row r="206" spans="1:5" x14ac:dyDescent="0.2">
      <c r="A206" s="50">
        <v>5137</v>
      </c>
      <c r="B206" s="47" t="s">
        <v>331</v>
      </c>
      <c r="C206" s="311">
        <f>SUM(C207:C210)</f>
        <v>135009.20000000001</v>
      </c>
      <c r="D206" s="48"/>
      <c r="E206" s="47"/>
    </row>
    <row r="207" spans="1:5" x14ac:dyDescent="0.2">
      <c r="A207" s="50" t="s">
        <v>1143</v>
      </c>
      <c r="B207" s="47" t="s">
        <v>1364</v>
      </c>
      <c r="C207" s="148">
        <v>8699.14</v>
      </c>
      <c r="D207" s="151">
        <f>+C207/$C$123</f>
        <v>9.9398840494267568E-5</v>
      </c>
      <c r="E207" s="47"/>
    </row>
    <row r="208" spans="1:5" x14ac:dyDescent="0.2">
      <c r="A208" s="50" t="s">
        <v>1144</v>
      </c>
      <c r="B208" s="47" t="s">
        <v>1145</v>
      </c>
      <c r="C208" s="148">
        <v>52190.78</v>
      </c>
      <c r="D208" s="151">
        <f>+C208/$C$123</f>
        <v>5.9634665225429299E-4</v>
      </c>
      <c r="E208" s="47"/>
    </row>
    <row r="209" spans="1:5" x14ac:dyDescent="0.2">
      <c r="A209" s="50" t="s">
        <v>1146</v>
      </c>
      <c r="B209" s="47" t="s">
        <v>1147</v>
      </c>
      <c r="C209" s="148">
        <v>70787.55</v>
      </c>
      <c r="D209" s="151">
        <f>+C209/$C$123</f>
        <v>8.0883861984402949E-4</v>
      </c>
      <c r="E209" s="47"/>
    </row>
    <row r="210" spans="1:5" x14ac:dyDescent="0.2">
      <c r="A210" s="50" t="s">
        <v>1148</v>
      </c>
      <c r="B210" s="47" t="s">
        <v>1149</v>
      </c>
      <c r="C210" s="148">
        <v>3331.73</v>
      </c>
      <c r="D210" s="151">
        <f>+C210/$C$123</f>
        <v>3.8069291773665684E-5</v>
      </c>
      <c r="E210" s="47"/>
    </row>
    <row r="211" spans="1:5" x14ac:dyDescent="0.2">
      <c r="A211" s="50">
        <v>5138</v>
      </c>
      <c r="B211" s="47" t="s">
        <v>330</v>
      </c>
      <c r="C211" s="311">
        <f>SUM(C212:C216)</f>
        <v>14577396.42</v>
      </c>
      <c r="D211" s="48"/>
      <c r="E211" s="47"/>
    </row>
    <row r="212" spans="1:5" x14ac:dyDescent="0.2">
      <c r="A212" s="50" t="s">
        <v>1150</v>
      </c>
      <c r="B212" s="47" t="s">
        <v>1151</v>
      </c>
      <c r="C212" s="148">
        <v>30113.48</v>
      </c>
      <c r="D212" s="151">
        <f>+C212/$C$123</f>
        <v>3.4408516189500532E-4</v>
      </c>
      <c r="E212" s="47"/>
    </row>
    <row r="213" spans="1:5" x14ac:dyDescent="0.2">
      <c r="A213" s="50" t="s">
        <v>1152</v>
      </c>
      <c r="B213" s="47" t="s">
        <v>1153</v>
      </c>
      <c r="C213" s="148">
        <v>235905.79</v>
      </c>
      <c r="D213" s="151">
        <f>+C213/$C$123</f>
        <v>2.6955264534062199E-3</v>
      </c>
      <c r="E213" s="47"/>
    </row>
    <row r="214" spans="1:5" ht="112.5" x14ac:dyDescent="0.2">
      <c r="A214" s="50" t="s">
        <v>1154</v>
      </c>
      <c r="B214" s="47" t="s">
        <v>1155</v>
      </c>
      <c r="C214" s="148">
        <v>13430886.630000001</v>
      </c>
      <c r="D214" s="151">
        <f>+C214/$C$123</f>
        <v>0.15346511929132778</v>
      </c>
      <c r="E214" s="152" t="s">
        <v>1363</v>
      </c>
    </row>
    <row r="215" spans="1:5" x14ac:dyDescent="0.2">
      <c r="A215" s="50" t="s">
        <v>1156</v>
      </c>
      <c r="B215" s="47" t="s">
        <v>1157</v>
      </c>
      <c r="C215" s="148">
        <v>804691.82</v>
      </c>
      <c r="D215" s="151">
        <f>+C215/$C$123</f>
        <v>9.1946369253997368E-3</v>
      </c>
      <c r="E215" s="47"/>
    </row>
    <row r="216" spans="1:5" x14ac:dyDescent="0.2">
      <c r="A216" s="50" t="s">
        <v>1158</v>
      </c>
      <c r="B216" s="47" t="s">
        <v>1159</v>
      </c>
      <c r="C216" s="148">
        <v>75798.7</v>
      </c>
      <c r="D216" s="151">
        <f>+C216/$C$123</f>
        <v>8.6609744077838029E-4</v>
      </c>
      <c r="E216" s="47"/>
    </row>
    <row r="217" spans="1:5" x14ac:dyDescent="0.2">
      <c r="A217" s="50">
        <v>5139</v>
      </c>
      <c r="B217" s="47" t="s">
        <v>329</v>
      </c>
      <c r="C217" s="311">
        <f>SUM(C218:C222)</f>
        <v>6127630.3300000001</v>
      </c>
      <c r="D217" s="48"/>
      <c r="E217" s="47"/>
    </row>
    <row r="218" spans="1:5" x14ac:dyDescent="0.2">
      <c r="A218" s="50" t="s">
        <v>1160</v>
      </c>
      <c r="B218" s="47" t="s">
        <v>1161</v>
      </c>
      <c r="C218" s="148">
        <v>3330463.3</v>
      </c>
      <c r="D218" s="151">
        <f t="shared" ref="D218:D249" si="3">+C218/$C$123</f>
        <v>3.8054818100261865E-2</v>
      </c>
      <c r="E218" s="47"/>
    </row>
    <row r="219" spans="1:5" x14ac:dyDescent="0.2">
      <c r="A219" s="50" t="s">
        <v>1162</v>
      </c>
      <c r="B219" s="47" t="s">
        <v>1163</v>
      </c>
      <c r="C219" s="148">
        <v>29305.98</v>
      </c>
      <c r="D219" s="151">
        <f t="shared" si="3"/>
        <v>3.3485843790859735E-4</v>
      </c>
      <c r="E219" s="47"/>
    </row>
    <row r="220" spans="1:5" x14ac:dyDescent="0.2">
      <c r="A220" s="50" t="s">
        <v>1164</v>
      </c>
      <c r="B220" s="47" t="s">
        <v>1165</v>
      </c>
      <c r="C220" s="148">
        <v>139928.16</v>
      </c>
      <c r="D220" s="151">
        <f t="shared" si="3"/>
        <v>1.5988588362178735E-3</v>
      </c>
      <c r="E220" s="47"/>
    </row>
    <row r="221" spans="1:5" x14ac:dyDescent="0.2">
      <c r="A221" s="50" t="s">
        <v>1166</v>
      </c>
      <c r="B221" s="47" t="s">
        <v>1167</v>
      </c>
      <c r="C221" s="148">
        <v>1343875.03</v>
      </c>
      <c r="D221" s="151">
        <f t="shared" si="3"/>
        <v>1.5355497181468404E-2</v>
      </c>
      <c r="E221" s="47"/>
    </row>
    <row r="222" spans="1:5" x14ac:dyDescent="0.2">
      <c r="A222" s="50" t="s">
        <v>1168</v>
      </c>
      <c r="B222" s="47" t="s">
        <v>1169</v>
      </c>
      <c r="C222" s="148">
        <v>1284057.8600000001</v>
      </c>
      <c r="D222" s="151">
        <f t="shared" si="3"/>
        <v>1.4672009234424389E-2</v>
      </c>
      <c r="E222" s="47"/>
    </row>
    <row r="223" spans="1:5" x14ac:dyDescent="0.2">
      <c r="A223" s="50">
        <v>5200</v>
      </c>
      <c r="B223" s="47" t="s">
        <v>328</v>
      </c>
      <c r="C223" s="148">
        <v>0</v>
      </c>
      <c r="D223" s="151">
        <f t="shared" si="3"/>
        <v>0</v>
      </c>
      <c r="E223" s="47"/>
    </row>
    <row r="224" spans="1:5" x14ac:dyDescent="0.2">
      <c r="A224" s="50">
        <v>5210</v>
      </c>
      <c r="B224" s="47" t="s">
        <v>327</v>
      </c>
      <c r="C224" s="148">
        <v>0</v>
      </c>
      <c r="D224" s="151">
        <f t="shared" si="3"/>
        <v>0</v>
      </c>
      <c r="E224" s="47"/>
    </row>
    <row r="225" spans="1:5" x14ac:dyDescent="0.2">
      <c r="A225" s="50">
        <v>5211</v>
      </c>
      <c r="B225" s="47" t="s">
        <v>326</v>
      </c>
      <c r="C225" s="148">
        <v>0</v>
      </c>
      <c r="D225" s="151">
        <f t="shared" si="3"/>
        <v>0</v>
      </c>
      <c r="E225" s="47"/>
    </row>
    <row r="226" spans="1:5" x14ac:dyDescent="0.2">
      <c r="A226" s="50">
        <v>5212</v>
      </c>
      <c r="B226" s="47" t="s">
        <v>325</v>
      </c>
      <c r="C226" s="148">
        <v>0</v>
      </c>
      <c r="D226" s="151">
        <f t="shared" si="3"/>
        <v>0</v>
      </c>
      <c r="E226" s="47"/>
    </row>
    <row r="227" spans="1:5" x14ac:dyDescent="0.2">
      <c r="A227" s="50">
        <v>5220</v>
      </c>
      <c r="B227" s="47" t="s">
        <v>324</v>
      </c>
      <c r="C227" s="148">
        <v>0</v>
      </c>
      <c r="D227" s="151">
        <f t="shared" si="3"/>
        <v>0</v>
      </c>
      <c r="E227" s="47"/>
    </row>
    <row r="228" spans="1:5" x14ac:dyDescent="0.2">
      <c r="A228" s="50">
        <v>5221</v>
      </c>
      <c r="B228" s="47" t="s">
        <v>323</v>
      </c>
      <c r="C228" s="148">
        <v>0</v>
      </c>
      <c r="D228" s="151">
        <f t="shared" si="3"/>
        <v>0</v>
      </c>
      <c r="E228" s="47"/>
    </row>
    <row r="229" spans="1:5" x14ac:dyDescent="0.2">
      <c r="A229" s="50">
        <v>5222</v>
      </c>
      <c r="B229" s="47" t="s">
        <v>322</v>
      </c>
      <c r="C229" s="148">
        <v>0</v>
      </c>
      <c r="D229" s="151">
        <f t="shared" si="3"/>
        <v>0</v>
      </c>
      <c r="E229" s="47"/>
    </row>
    <row r="230" spans="1:5" x14ac:dyDescent="0.2">
      <c r="A230" s="50">
        <v>5230</v>
      </c>
      <c r="B230" s="47" t="s">
        <v>321</v>
      </c>
      <c r="C230" s="148">
        <v>0</v>
      </c>
      <c r="D230" s="151">
        <f t="shared" si="3"/>
        <v>0</v>
      </c>
      <c r="E230" s="47"/>
    </row>
    <row r="231" spans="1:5" x14ac:dyDescent="0.2">
      <c r="A231" s="50">
        <v>5231</v>
      </c>
      <c r="B231" s="47" t="s">
        <v>320</v>
      </c>
      <c r="C231" s="148">
        <v>0</v>
      </c>
      <c r="D231" s="151">
        <f t="shared" si="3"/>
        <v>0</v>
      </c>
      <c r="E231" s="47"/>
    </row>
    <row r="232" spans="1:5" x14ac:dyDescent="0.2">
      <c r="A232" s="50">
        <v>5232</v>
      </c>
      <c r="B232" s="47" t="s">
        <v>319</v>
      </c>
      <c r="C232" s="148">
        <v>0</v>
      </c>
      <c r="D232" s="151">
        <f t="shared" si="3"/>
        <v>0</v>
      </c>
      <c r="E232" s="47"/>
    </row>
    <row r="233" spans="1:5" x14ac:dyDescent="0.2">
      <c r="A233" s="50">
        <v>5240</v>
      </c>
      <c r="B233" s="47" t="s">
        <v>318</v>
      </c>
      <c r="C233" s="148">
        <v>0</v>
      </c>
      <c r="D233" s="151">
        <f t="shared" si="3"/>
        <v>0</v>
      </c>
      <c r="E233" s="47"/>
    </row>
    <row r="234" spans="1:5" x14ac:dyDescent="0.2">
      <c r="A234" s="50">
        <v>5241</v>
      </c>
      <c r="B234" s="47" t="s">
        <v>317</v>
      </c>
      <c r="C234" s="148">
        <v>0</v>
      </c>
      <c r="D234" s="151">
        <f t="shared" si="3"/>
        <v>0</v>
      </c>
      <c r="E234" s="47"/>
    </row>
    <row r="235" spans="1:5" x14ac:dyDescent="0.2">
      <c r="A235" s="50">
        <v>5242</v>
      </c>
      <c r="B235" s="47" t="s">
        <v>316</v>
      </c>
      <c r="C235" s="148">
        <v>0</v>
      </c>
      <c r="D235" s="151">
        <f t="shared" si="3"/>
        <v>0</v>
      </c>
      <c r="E235" s="47"/>
    </row>
    <row r="236" spans="1:5" x14ac:dyDescent="0.2">
      <c r="A236" s="50">
        <v>5243</v>
      </c>
      <c r="B236" s="47" t="s">
        <v>315</v>
      </c>
      <c r="C236" s="148">
        <v>0</v>
      </c>
      <c r="D236" s="151">
        <f t="shared" si="3"/>
        <v>0</v>
      </c>
      <c r="E236" s="47"/>
    </row>
    <row r="237" spans="1:5" x14ac:dyDescent="0.2">
      <c r="A237" s="50">
        <v>5244</v>
      </c>
      <c r="B237" s="47" t="s">
        <v>314</v>
      </c>
      <c r="C237" s="148">
        <v>0</v>
      </c>
      <c r="D237" s="151">
        <f t="shared" si="3"/>
        <v>0</v>
      </c>
      <c r="E237" s="47"/>
    </row>
    <row r="238" spans="1:5" x14ac:dyDescent="0.2">
      <c r="A238" s="50">
        <v>5250</v>
      </c>
      <c r="B238" s="47" t="s">
        <v>313</v>
      </c>
      <c r="C238" s="148">
        <v>0</v>
      </c>
      <c r="D238" s="151">
        <f t="shared" si="3"/>
        <v>0</v>
      </c>
      <c r="E238" s="47"/>
    </row>
    <row r="239" spans="1:5" x14ac:dyDescent="0.2">
      <c r="A239" s="50">
        <v>5251</v>
      </c>
      <c r="B239" s="47" t="s">
        <v>312</v>
      </c>
      <c r="C239" s="148">
        <v>0</v>
      </c>
      <c r="D239" s="151">
        <f t="shared" si="3"/>
        <v>0</v>
      </c>
      <c r="E239" s="47"/>
    </row>
    <row r="240" spans="1:5" x14ac:dyDescent="0.2">
      <c r="A240" s="50">
        <v>5252</v>
      </c>
      <c r="B240" s="47" t="s">
        <v>311</v>
      </c>
      <c r="C240" s="148">
        <v>0</v>
      </c>
      <c r="D240" s="151">
        <f t="shared" si="3"/>
        <v>0</v>
      </c>
      <c r="E240" s="47"/>
    </row>
    <row r="241" spans="1:5" x14ac:dyDescent="0.2">
      <c r="A241" s="50">
        <v>5259</v>
      </c>
      <c r="B241" s="47" t="s">
        <v>310</v>
      </c>
      <c r="C241" s="148">
        <v>0</v>
      </c>
      <c r="D241" s="151">
        <f t="shared" si="3"/>
        <v>0</v>
      </c>
      <c r="E241" s="47"/>
    </row>
    <row r="242" spans="1:5" x14ac:dyDescent="0.2">
      <c r="A242" s="50">
        <v>5260</v>
      </c>
      <c r="B242" s="47" t="s">
        <v>309</v>
      </c>
      <c r="C242" s="148">
        <v>0</v>
      </c>
      <c r="D242" s="151">
        <f t="shared" si="3"/>
        <v>0</v>
      </c>
      <c r="E242" s="47"/>
    </row>
    <row r="243" spans="1:5" x14ac:dyDescent="0.2">
      <c r="A243" s="50">
        <v>5261</v>
      </c>
      <c r="B243" s="47" t="s">
        <v>308</v>
      </c>
      <c r="C243" s="148">
        <v>0</v>
      </c>
      <c r="D243" s="151">
        <f t="shared" si="3"/>
        <v>0</v>
      </c>
      <c r="E243" s="47"/>
    </row>
    <row r="244" spans="1:5" x14ac:dyDescent="0.2">
      <c r="A244" s="50">
        <v>5262</v>
      </c>
      <c r="B244" s="47" t="s">
        <v>307</v>
      </c>
      <c r="C244" s="148">
        <v>0</v>
      </c>
      <c r="D244" s="151">
        <f t="shared" si="3"/>
        <v>0</v>
      </c>
      <c r="E244" s="47"/>
    </row>
    <row r="245" spans="1:5" x14ac:dyDescent="0.2">
      <c r="A245" s="50">
        <v>5270</v>
      </c>
      <c r="B245" s="47" t="s">
        <v>306</v>
      </c>
      <c r="C245" s="148">
        <v>0</v>
      </c>
      <c r="D245" s="151">
        <f t="shared" si="3"/>
        <v>0</v>
      </c>
      <c r="E245" s="47"/>
    </row>
    <row r="246" spans="1:5" x14ac:dyDescent="0.2">
      <c r="A246" s="50">
        <v>5271</v>
      </c>
      <c r="B246" s="47" t="s">
        <v>305</v>
      </c>
      <c r="C246" s="148">
        <v>0</v>
      </c>
      <c r="D246" s="151">
        <f t="shared" si="3"/>
        <v>0</v>
      </c>
      <c r="E246" s="47"/>
    </row>
    <row r="247" spans="1:5" x14ac:dyDescent="0.2">
      <c r="A247" s="50">
        <v>5280</v>
      </c>
      <c r="B247" s="47" t="s">
        <v>304</v>
      </c>
      <c r="C247" s="148">
        <v>0</v>
      </c>
      <c r="D247" s="151">
        <f t="shared" si="3"/>
        <v>0</v>
      </c>
      <c r="E247" s="47"/>
    </row>
    <row r="248" spans="1:5" x14ac:dyDescent="0.2">
      <c r="A248" s="50">
        <v>5281</v>
      </c>
      <c r="B248" s="47" t="s">
        <v>303</v>
      </c>
      <c r="C248" s="148">
        <v>0</v>
      </c>
      <c r="D248" s="151">
        <f t="shared" si="3"/>
        <v>0</v>
      </c>
      <c r="E248" s="47"/>
    </row>
    <row r="249" spans="1:5" x14ac:dyDescent="0.2">
      <c r="A249" s="50">
        <v>5282</v>
      </c>
      <c r="B249" s="47" t="s">
        <v>302</v>
      </c>
      <c r="C249" s="148">
        <v>0</v>
      </c>
      <c r="D249" s="151">
        <f t="shared" si="3"/>
        <v>0</v>
      </c>
      <c r="E249" s="47"/>
    </row>
    <row r="250" spans="1:5" x14ac:dyDescent="0.2">
      <c r="A250" s="50">
        <v>5283</v>
      </c>
      <c r="B250" s="47" t="s">
        <v>1362</v>
      </c>
      <c r="C250" s="148">
        <v>0</v>
      </c>
      <c r="D250" s="151">
        <f t="shared" ref="D250:D280" si="4">+C250/$C$123</f>
        <v>0</v>
      </c>
      <c r="E250" s="47"/>
    </row>
    <row r="251" spans="1:5" x14ac:dyDescent="0.2">
      <c r="A251" s="50">
        <v>5284</v>
      </c>
      <c r="B251" s="47" t="s">
        <v>1361</v>
      </c>
      <c r="C251" s="148">
        <v>0</v>
      </c>
      <c r="D251" s="151">
        <f t="shared" si="4"/>
        <v>0</v>
      </c>
      <c r="E251" s="47"/>
    </row>
    <row r="252" spans="1:5" x14ac:dyDescent="0.2">
      <c r="A252" s="50">
        <v>5285</v>
      </c>
      <c r="B252" s="47" t="s">
        <v>299</v>
      </c>
      <c r="C252" s="148">
        <v>0</v>
      </c>
      <c r="D252" s="151">
        <f t="shared" si="4"/>
        <v>0</v>
      </c>
      <c r="E252" s="47"/>
    </row>
    <row r="253" spans="1:5" x14ac:dyDescent="0.2">
      <c r="A253" s="50">
        <v>5290</v>
      </c>
      <c r="B253" s="47" t="s">
        <v>298</v>
      </c>
      <c r="C253" s="148">
        <v>0</v>
      </c>
      <c r="D253" s="151">
        <f t="shared" si="4"/>
        <v>0</v>
      </c>
      <c r="E253" s="47"/>
    </row>
    <row r="254" spans="1:5" x14ac:dyDescent="0.2">
      <c r="A254" s="50">
        <v>5291</v>
      </c>
      <c r="B254" s="47" t="s">
        <v>297</v>
      </c>
      <c r="C254" s="148">
        <v>0</v>
      </c>
      <c r="D254" s="151">
        <f t="shared" si="4"/>
        <v>0</v>
      </c>
      <c r="E254" s="47"/>
    </row>
    <row r="255" spans="1:5" x14ac:dyDescent="0.2">
      <c r="A255" s="50">
        <v>5292</v>
      </c>
      <c r="B255" s="47" t="s">
        <v>296</v>
      </c>
      <c r="C255" s="148">
        <v>0</v>
      </c>
      <c r="D255" s="151">
        <f t="shared" si="4"/>
        <v>0</v>
      </c>
      <c r="E255" s="47"/>
    </row>
    <row r="256" spans="1:5" x14ac:dyDescent="0.2">
      <c r="A256" s="50">
        <v>5300</v>
      </c>
      <c r="B256" s="47" t="s">
        <v>295</v>
      </c>
      <c r="C256" s="148">
        <v>0</v>
      </c>
      <c r="D256" s="151">
        <f t="shared" si="4"/>
        <v>0</v>
      </c>
      <c r="E256" s="47"/>
    </row>
    <row r="257" spans="1:5" x14ac:dyDescent="0.2">
      <c r="A257" s="50">
        <v>5310</v>
      </c>
      <c r="B257" s="47" t="s">
        <v>294</v>
      </c>
      <c r="C257" s="148">
        <v>0</v>
      </c>
      <c r="D257" s="151">
        <f t="shared" si="4"/>
        <v>0</v>
      </c>
      <c r="E257" s="47"/>
    </row>
    <row r="258" spans="1:5" x14ac:dyDescent="0.2">
      <c r="A258" s="50">
        <v>5311</v>
      </c>
      <c r="B258" s="47" t="s">
        <v>293</v>
      </c>
      <c r="C258" s="148">
        <v>0</v>
      </c>
      <c r="D258" s="151">
        <f t="shared" si="4"/>
        <v>0</v>
      </c>
      <c r="E258" s="47"/>
    </row>
    <row r="259" spans="1:5" x14ac:dyDescent="0.2">
      <c r="A259" s="50">
        <v>5312</v>
      </c>
      <c r="B259" s="47" t="s">
        <v>292</v>
      </c>
      <c r="C259" s="148">
        <v>0</v>
      </c>
      <c r="D259" s="151">
        <f t="shared" si="4"/>
        <v>0</v>
      </c>
      <c r="E259" s="47"/>
    </row>
    <row r="260" spans="1:5" x14ac:dyDescent="0.2">
      <c r="A260" s="50">
        <v>5320</v>
      </c>
      <c r="B260" s="47" t="s">
        <v>291</v>
      </c>
      <c r="C260" s="148">
        <v>0</v>
      </c>
      <c r="D260" s="151">
        <f t="shared" si="4"/>
        <v>0</v>
      </c>
      <c r="E260" s="47"/>
    </row>
    <row r="261" spans="1:5" x14ac:dyDescent="0.2">
      <c r="A261" s="50">
        <v>5321</v>
      </c>
      <c r="B261" s="47" t="s">
        <v>290</v>
      </c>
      <c r="C261" s="148">
        <v>0</v>
      </c>
      <c r="D261" s="151">
        <f t="shared" si="4"/>
        <v>0</v>
      </c>
      <c r="E261" s="47"/>
    </row>
    <row r="262" spans="1:5" x14ac:dyDescent="0.2">
      <c r="A262" s="50">
        <v>5322</v>
      </c>
      <c r="B262" s="47" t="s">
        <v>289</v>
      </c>
      <c r="C262" s="148">
        <v>0</v>
      </c>
      <c r="D262" s="151">
        <f t="shared" si="4"/>
        <v>0</v>
      </c>
      <c r="E262" s="47"/>
    </row>
    <row r="263" spans="1:5" x14ac:dyDescent="0.2">
      <c r="A263" s="50">
        <v>5330</v>
      </c>
      <c r="B263" s="47" t="s">
        <v>288</v>
      </c>
      <c r="C263" s="148">
        <v>0</v>
      </c>
      <c r="D263" s="151">
        <f t="shared" si="4"/>
        <v>0</v>
      </c>
      <c r="E263" s="47"/>
    </row>
    <row r="264" spans="1:5" x14ac:dyDescent="0.2">
      <c r="A264" s="50">
        <v>5331</v>
      </c>
      <c r="B264" s="47" t="s">
        <v>287</v>
      </c>
      <c r="C264" s="148">
        <v>0</v>
      </c>
      <c r="D264" s="151">
        <f t="shared" si="4"/>
        <v>0</v>
      </c>
      <c r="E264" s="47"/>
    </row>
    <row r="265" spans="1:5" x14ac:dyDescent="0.2">
      <c r="A265" s="50">
        <v>5332</v>
      </c>
      <c r="B265" s="47" t="s">
        <v>286</v>
      </c>
      <c r="C265" s="148">
        <v>0</v>
      </c>
      <c r="D265" s="151">
        <f t="shared" si="4"/>
        <v>0</v>
      </c>
      <c r="E265" s="47"/>
    </row>
    <row r="266" spans="1:5" x14ac:dyDescent="0.2">
      <c r="A266" s="50">
        <v>5400</v>
      </c>
      <c r="B266" s="47" t="s">
        <v>1360</v>
      </c>
      <c r="C266" s="148">
        <v>0</v>
      </c>
      <c r="D266" s="151">
        <f t="shared" si="4"/>
        <v>0</v>
      </c>
      <c r="E266" s="47"/>
    </row>
    <row r="267" spans="1:5" x14ac:dyDescent="0.2">
      <c r="A267" s="50">
        <v>5410</v>
      </c>
      <c r="B267" s="47" t="s">
        <v>284</v>
      </c>
      <c r="C267" s="148">
        <v>0</v>
      </c>
      <c r="D267" s="151">
        <f t="shared" si="4"/>
        <v>0</v>
      </c>
      <c r="E267" s="47"/>
    </row>
    <row r="268" spans="1:5" x14ac:dyDescent="0.2">
      <c r="A268" s="50">
        <v>5411</v>
      </c>
      <c r="B268" s="47" t="s">
        <v>283</v>
      </c>
      <c r="C268" s="148">
        <v>0</v>
      </c>
      <c r="D268" s="151">
        <f t="shared" si="4"/>
        <v>0</v>
      </c>
      <c r="E268" s="47"/>
    </row>
    <row r="269" spans="1:5" x14ac:dyDescent="0.2">
      <c r="A269" s="50">
        <v>5412</v>
      </c>
      <c r="B269" s="47" t="s">
        <v>282</v>
      </c>
      <c r="C269" s="148">
        <v>0</v>
      </c>
      <c r="D269" s="151">
        <f t="shared" si="4"/>
        <v>0</v>
      </c>
      <c r="E269" s="47"/>
    </row>
    <row r="270" spans="1:5" x14ac:dyDescent="0.2">
      <c r="A270" s="50">
        <v>5420</v>
      </c>
      <c r="B270" s="47" t="s">
        <v>281</v>
      </c>
      <c r="C270" s="148">
        <v>0</v>
      </c>
      <c r="D270" s="151">
        <f t="shared" si="4"/>
        <v>0</v>
      </c>
      <c r="E270" s="47"/>
    </row>
    <row r="271" spans="1:5" x14ac:dyDescent="0.2">
      <c r="A271" s="50">
        <v>5421</v>
      </c>
      <c r="B271" s="47" t="s">
        <v>280</v>
      </c>
      <c r="C271" s="148">
        <v>0</v>
      </c>
      <c r="D271" s="151">
        <f t="shared" si="4"/>
        <v>0</v>
      </c>
      <c r="E271" s="47"/>
    </row>
    <row r="272" spans="1:5" x14ac:dyDescent="0.2">
      <c r="A272" s="50">
        <v>5422</v>
      </c>
      <c r="B272" s="47" t="s">
        <v>279</v>
      </c>
      <c r="C272" s="148">
        <v>0</v>
      </c>
      <c r="D272" s="151">
        <f t="shared" si="4"/>
        <v>0</v>
      </c>
      <c r="E272" s="47"/>
    </row>
    <row r="273" spans="1:5" x14ac:dyDescent="0.2">
      <c r="A273" s="50">
        <v>5430</v>
      </c>
      <c r="B273" s="47" t="s">
        <v>278</v>
      </c>
      <c r="C273" s="148">
        <v>0</v>
      </c>
      <c r="D273" s="151">
        <f t="shared" si="4"/>
        <v>0</v>
      </c>
      <c r="E273" s="47"/>
    </row>
    <row r="274" spans="1:5" x14ac:dyDescent="0.2">
      <c r="A274" s="50">
        <v>5431</v>
      </c>
      <c r="B274" s="47" t="s">
        <v>277</v>
      </c>
      <c r="C274" s="148">
        <v>0</v>
      </c>
      <c r="D274" s="151">
        <f t="shared" si="4"/>
        <v>0</v>
      </c>
      <c r="E274" s="47"/>
    </row>
    <row r="275" spans="1:5" x14ac:dyDescent="0.2">
      <c r="A275" s="50">
        <v>5432</v>
      </c>
      <c r="B275" s="47" t="s">
        <v>276</v>
      </c>
      <c r="C275" s="148">
        <v>0</v>
      </c>
      <c r="D275" s="151">
        <f t="shared" si="4"/>
        <v>0</v>
      </c>
      <c r="E275" s="47"/>
    </row>
    <row r="276" spans="1:5" x14ac:dyDescent="0.2">
      <c r="A276" s="50">
        <v>5440</v>
      </c>
      <c r="B276" s="47" t="s">
        <v>275</v>
      </c>
      <c r="C276" s="148">
        <v>0</v>
      </c>
      <c r="D276" s="151">
        <f t="shared" si="4"/>
        <v>0</v>
      </c>
      <c r="E276" s="47"/>
    </row>
    <row r="277" spans="1:5" x14ac:dyDescent="0.2">
      <c r="A277" s="50">
        <v>5441</v>
      </c>
      <c r="B277" s="47" t="s">
        <v>275</v>
      </c>
      <c r="C277" s="148">
        <v>0</v>
      </c>
      <c r="D277" s="151">
        <f t="shared" si="4"/>
        <v>0</v>
      </c>
      <c r="E277" s="47"/>
    </row>
    <row r="278" spans="1:5" x14ac:dyDescent="0.2">
      <c r="A278" s="50">
        <v>5450</v>
      </c>
      <c r="B278" s="47" t="s">
        <v>274</v>
      </c>
      <c r="C278" s="148">
        <v>0</v>
      </c>
      <c r="D278" s="151">
        <f t="shared" si="4"/>
        <v>0</v>
      </c>
      <c r="E278" s="47"/>
    </row>
    <row r="279" spans="1:5" x14ac:dyDescent="0.2">
      <c r="A279" s="50">
        <v>5451</v>
      </c>
      <c r="B279" s="47" t="s">
        <v>273</v>
      </c>
      <c r="C279" s="148">
        <v>0</v>
      </c>
      <c r="D279" s="151">
        <f t="shared" si="4"/>
        <v>0</v>
      </c>
      <c r="E279" s="47"/>
    </row>
    <row r="280" spans="1:5" x14ac:dyDescent="0.2">
      <c r="A280" s="50">
        <v>5452</v>
      </c>
      <c r="B280" s="47" t="s">
        <v>1359</v>
      </c>
      <c r="C280" s="148">
        <v>0</v>
      </c>
      <c r="D280" s="151">
        <f t="shared" si="4"/>
        <v>0</v>
      </c>
      <c r="E280" s="47"/>
    </row>
    <row r="281" spans="1:5" x14ac:dyDescent="0.2">
      <c r="A281" s="50">
        <v>5500</v>
      </c>
      <c r="B281" s="47" t="s">
        <v>1358</v>
      </c>
      <c r="C281" s="311">
        <f>+C282</f>
        <v>1549344.95</v>
      </c>
      <c r="D281" s="48"/>
      <c r="E281" s="47"/>
    </row>
    <row r="282" spans="1:5" x14ac:dyDescent="0.2">
      <c r="A282" s="50">
        <v>5510</v>
      </c>
      <c r="B282" s="47" t="s">
        <v>270</v>
      </c>
      <c r="C282" s="148">
        <v>1549344.95</v>
      </c>
      <c r="D282" s="151"/>
      <c r="E282" s="47"/>
    </row>
    <row r="283" spans="1:5" x14ac:dyDescent="0.2">
      <c r="A283" s="50">
        <v>5511</v>
      </c>
      <c r="B283" s="47" t="s">
        <v>269</v>
      </c>
      <c r="C283" s="148">
        <v>0</v>
      </c>
      <c r="D283" s="48"/>
      <c r="E283" s="47"/>
    </row>
    <row r="284" spans="1:5" x14ac:dyDescent="0.2">
      <c r="A284" s="50">
        <v>5512</v>
      </c>
      <c r="B284" s="47" t="s">
        <v>1357</v>
      </c>
      <c r="C284" s="148">
        <v>0</v>
      </c>
      <c r="D284" s="48"/>
      <c r="E284" s="47"/>
    </row>
    <row r="285" spans="1:5" x14ac:dyDescent="0.2">
      <c r="A285" s="50">
        <v>5513</v>
      </c>
      <c r="B285" s="47" t="s">
        <v>267</v>
      </c>
      <c r="C285" s="148">
        <v>0</v>
      </c>
      <c r="D285" s="48"/>
      <c r="E285" s="47"/>
    </row>
    <row r="286" spans="1:5" x14ac:dyDescent="0.2">
      <c r="A286" s="50">
        <v>5514</v>
      </c>
      <c r="B286" s="47" t="s">
        <v>266</v>
      </c>
      <c r="C286" s="148">
        <v>0</v>
      </c>
      <c r="D286" s="48"/>
      <c r="E286" s="47"/>
    </row>
    <row r="287" spans="1:5" x14ac:dyDescent="0.2">
      <c r="A287" s="50">
        <v>5515</v>
      </c>
      <c r="B287" s="47" t="s">
        <v>265</v>
      </c>
      <c r="C287" s="311">
        <f>SUM(C288:C294)</f>
        <v>1542686.51</v>
      </c>
      <c r="D287" s="48"/>
      <c r="E287" s="47"/>
    </row>
    <row r="288" spans="1:5" x14ac:dyDescent="0.2">
      <c r="A288" s="50" t="s">
        <v>1170</v>
      </c>
      <c r="B288" s="47" t="s">
        <v>1171</v>
      </c>
      <c r="C288" s="148">
        <v>87486.82</v>
      </c>
      <c r="D288" s="151">
        <f t="shared" ref="D288:D294" si="5">+C288/$C$123</f>
        <v>9.9964921435115404E-4</v>
      </c>
      <c r="E288" s="47"/>
    </row>
    <row r="289" spans="1:5" x14ac:dyDescent="0.2">
      <c r="A289" s="50" t="s">
        <v>1172</v>
      </c>
      <c r="B289" s="47" t="s">
        <v>1173</v>
      </c>
      <c r="C289" s="148">
        <v>353512.14</v>
      </c>
      <c r="D289" s="151">
        <f t="shared" si="5"/>
        <v>4.0393299586680047E-3</v>
      </c>
      <c r="E289" s="47"/>
    </row>
    <row r="290" spans="1:5" x14ac:dyDescent="0.2">
      <c r="A290" s="50" t="s">
        <v>1174</v>
      </c>
      <c r="B290" s="47" t="s">
        <v>1175</v>
      </c>
      <c r="C290" s="148">
        <v>77256.34</v>
      </c>
      <c r="D290" s="151">
        <f t="shared" si="5"/>
        <v>8.8275284876791304E-4</v>
      </c>
      <c r="E290" s="47"/>
    </row>
    <row r="291" spans="1:5" x14ac:dyDescent="0.2">
      <c r="A291" s="50" t="s">
        <v>1176</v>
      </c>
      <c r="B291" s="47" t="s">
        <v>1177</v>
      </c>
      <c r="C291" s="148">
        <v>674164.59</v>
      </c>
      <c r="D291" s="151">
        <f t="shared" si="5"/>
        <v>7.7031957812258795E-3</v>
      </c>
      <c r="E291" s="47"/>
    </row>
    <row r="292" spans="1:5" x14ac:dyDescent="0.2">
      <c r="A292" s="50" t="s">
        <v>1178</v>
      </c>
      <c r="B292" s="47" t="s">
        <v>1179</v>
      </c>
      <c r="C292" s="148">
        <v>130621.24</v>
      </c>
      <c r="D292" s="151">
        <f t="shared" si="5"/>
        <v>1.4925153290926969E-3</v>
      </c>
      <c r="E292" s="47"/>
    </row>
    <row r="293" spans="1:5" x14ac:dyDescent="0.2">
      <c r="A293" s="50" t="s">
        <v>1180</v>
      </c>
      <c r="B293" s="47" t="s">
        <v>1181</v>
      </c>
      <c r="C293" s="148">
        <v>4586.2299999999996</v>
      </c>
      <c r="D293" s="151">
        <f t="shared" si="5"/>
        <v>5.2403564517874727E-5</v>
      </c>
      <c r="E293" s="47"/>
    </row>
    <row r="294" spans="1:5" x14ac:dyDescent="0.2">
      <c r="A294" s="50" t="s">
        <v>1182</v>
      </c>
      <c r="B294" s="47" t="s">
        <v>1183</v>
      </c>
      <c r="C294" s="148">
        <v>215059.15</v>
      </c>
      <c r="D294" s="151">
        <f t="shared" si="5"/>
        <v>2.4573268331907249E-3</v>
      </c>
      <c r="E294" s="47"/>
    </row>
    <row r="295" spans="1:5" x14ac:dyDescent="0.2">
      <c r="A295" s="50">
        <v>5516</v>
      </c>
      <c r="B295" s="47" t="s">
        <v>264</v>
      </c>
      <c r="C295" s="148">
        <v>0</v>
      </c>
      <c r="D295" s="48"/>
      <c r="E295" s="47"/>
    </row>
    <row r="296" spans="1:5" x14ac:dyDescent="0.2">
      <c r="A296" s="50">
        <v>5517</v>
      </c>
      <c r="B296" s="47" t="s">
        <v>263</v>
      </c>
      <c r="C296" s="311">
        <f>+C297</f>
        <v>6658.44</v>
      </c>
      <c r="D296" s="48"/>
      <c r="E296" s="47"/>
    </row>
    <row r="297" spans="1:5" x14ac:dyDescent="0.2">
      <c r="A297" s="50" t="s">
        <v>1184</v>
      </c>
      <c r="B297" s="47" t="s">
        <v>1185</v>
      </c>
      <c r="C297" s="148">
        <v>6658.44</v>
      </c>
      <c r="D297" s="151">
        <f>+C297/$C$123</f>
        <v>7.6081223603787374E-5</v>
      </c>
      <c r="E297" s="47"/>
    </row>
    <row r="298" spans="1:5" x14ac:dyDescent="0.2">
      <c r="A298" s="50">
        <v>5518</v>
      </c>
      <c r="B298" s="47" t="s">
        <v>1356</v>
      </c>
      <c r="C298" s="148">
        <v>0</v>
      </c>
      <c r="D298" s="48"/>
      <c r="E298" s="47"/>
    </row>
    <row r="299" spans="1:5" x14ac:dyDescent="0.2">
      <c r="A299" s="50">
        <v>5520</v>
      </c>
      <c r="B299" s="47" t="s">
        <v>261</v>
      </c>
      <c r="C299" s="148">
        <v>0</v>
      </c>
      <c r="D299" s="48"/>
      <c r="E299" s="47"/>
    </row>
    <row r="300" spans="1:5" x14ac:dyDescent="0.2">
      <c r="A300" s="50">
        <v>5521</v>
      </c>
      <c r="B300" s="47" t="s">
        <v>260</v>
      </c>
      <c r="C300" s="148">
        <v>0</v>
      </c>
      <c r="D300" s="48"/>
      <c r="E300" s="47"/>
    </row>
    <row r="301" spans="1:5" x14ac:dyDescent="0.2">
      <c r="A301" s="50">
        <v>5522</v>
      </c>
      <c r="B301" s="47" t="s">
        <v>259</v>
      </c>
      <c r="C301" s="148">
        <v>0</v>
      </c>
      <c r="D301" s="48"/>
      <c r="E301" s="47"/>
    </row>
    <row r="302" spans="1:5" x14ac:dyDescent="0.2">
      <c r="A302" s="50">
        <v>5530</v>
      </c>
      <c r="B302" s="47" t="s">
        <v>258</v>
      </c>
      <c r="C302" s="148">
        <v>0</v>
      </c>
      <c r="D302" s="48"/>
      <c r="E302" s="47"/>
    </row>
    <row r="303" spans="1:5" x14ac:dyDescent="0.2">
      <c r="A303" s="50">
        <v>5531</v>
      </c>
      <c r="B303" s="47" t="s">
        <v>257</v>
      </c>
      <c r="C303" s="148">
        <v>0</v>
      </c>
      <c r="D303" s="48"/>
      <c r="E303" s="47"/>
    </row>
    <row r="304" spans="1:5" x14ac:dyDescent="0.2">
      <c r="A304" s="50">
        <v>5532</v>
      </c>
      <c r="B304" s="47" t="s">
        <v>256</v>
      </c>
      <c r="C304" s="148">
        <v>0</v>
      </c>
      <c r="D304" s="48"/>
      <c r="E304" s="47"/>
    </row>
    <row r="305" spans="1:5" x14ac:dyDescent="0.2">
      <c r="A305" s="50">
        <v>5533</v>
      </c>
      <c r="B305" s="47" t="s">
        <v>255</v>
      </c>
      <c r="C305" s="148">
        <v>0</v>
      </c>
      <c r="D305" s="48"/>
      <c r="E305" s="47"/>
    </row>
    <row r="306" spans="1:5" x14ac:dyDescent="0.2">
      <c r="A306" s="50">
        <v>5534</v>
      </c>
      <c r="B306" s="47" t="s">
        <v>254</v>
      </c>
      <c r="C306" s="148">
        <v>0</v>
      </c>
      <c r="D306" s="48"/>
      <c r="E306" s="47"/>
    </row>
    <row r="307" spans="1:5" x14ac:dyDescent="0.2">
      <c r="A307" s="50">
        <v>5535</v>
      </c>
      <c r="B307" s="47" t="s">
        <v>253</v>
      </c>
      <c r="C307" s="148">
        <v>0</v>
      </c>
      <c r="D307" s="48"/>
      <c r="E307" s="47"/>
    </row>
    <row r="308" spans="1:5" x14ac:dyDescent="0.2">
      <c r="A308" s="50">
        <v>5540</v>
      </c>
      <c r="B308" s="47" t="s">
        <v>252</v>
      </c>
      <c r="C308" s="148">
        <v>0</v>
      </c>
      <c r="D308" s="48"/>
      <c r="E308" s="47"/>
    </row>
    <row r="309" spans="1:5" x14ac:dyDescent="0.2">
      <c r="A309" s="50">
        <v>5541</v>
      </c>
      <c r="B309" s="47" t="s">
        <v>252</v>
      </c>
      <c r="C309" s="148">
        <v>0</v>
      </c>
      <c r="D309" s="48"/>
      <c r="E309" s="47"/>
    </row>
    <row r="310" spans="1:5" x14ac:dyDescent="0.2">
      <c r="A310" s="50">
        <v>5550</v>
      </c>
      <c r="B310" s="47" t="s">
        <v>251</v>
      </c>
      <c r="C310" s="148">
        <v>0</v>
      </c>
      <c r="D310" s="48"/>
      <c r="E310" s="47"/>
    </row>
    <row r="311" spans="1:5" x14ac:dyDescent="0.2">
      <c r="A311" s="50">
        <v>5551</v>
      </c>
      <c r="B311" s="47" t="s">
        <v>251</v>
      </c>
      <c r="C311" s="148">
        <v>0</v>
      </c>
      <c r="D311" s="48"/>
      <c r="E311" s="47"/>
    </row>
    <row r="312" spans="1:5" x14ac:dyDescent="0.2">
      <c r="A312" s="50">
        <v>5590</v>
      </c>
      <c r="B312" s="47" t="s">
        <v>250</v>
      </c>
      <c r="C312" s="148">
        <v>0</v>
      </c>
      <c r="D312" s="48"/>
      <c r="E312" s="47"/>
    </row>
    <row r="313" spans="1:5" x14ac:dyDescent="0.2">
      <c r="A313" s="50">
        <v>5591</v>
      </c>
      <c r="B313" s="47" t="s">
        <v>249</v>
      </c>
      <c r="C313" s="148">
        <v>0</v>
      </c>
      <c r="D313" s="48"/>
      <c r="E313" s="47"/>
    </row>
    <row r="314" spans="1:5" x14ac:dyDescent="0.2">
      <c r="A314" s="50">
        <v>5592</v>
      </c>
      <c r="B314" s="47" t="s">
        <v>248</v>
      </c>
      <c r="C314" s="148">
        <v>0</v>
      </c>
      <c r="D314" s="48"/>
      <c r="E314" s="47"/>
    </row>
    <row r="315" spans="1:5" x14ac:dyDescent="0.2">
      <c r="A315" s="50">
        <v>5593</v>
      </c>
      <c r="B315" s="47" t="s">
        <v>247</v>
      </c>
      <c r="C315" s="148">
        <v>0</v>
      </c>
      <c r="D315" s="48"/>
      <c r="E315" s="47"/>
    </row>
    <row r="316" spans="1:5" x14ac:dyDescent="0.2">
      <c r="A316" s="50">
        <v>5594</v>
      </c>
      <c r="B316" s="47" t="s">
        <v>476</v>
      </c>
      <c r="C316" s="148">
        <v>0</v>
      </c>
      <c r="D316" s="48"/>
      <c r="E316" s="47"/>
    </row>
    <row r="317" spans="1:5" x14ac:dyDescent="0.2">
      <c r="A317" s="50">
        <v>5595</v>
      </c>
      <c r="B317" s="47" t="s">
        <v>245</v>
      </c>
      <c r="C317" s="148">
        <v>0</v>
      </c>
      <c r="D317" s="48"/>
      <c r="E317" s="47"/>
    </row>
    <row r="318" spans="1:5" x14ac:dyDescent="0.2">
      <c r="A318" s="50">
        <v>5596</v>
      </c>
      <c r="B318" s="47" t="s">
        <v>244</v>
      </c>
      <c r="C318" s="148">
        <v>0</v>
      </c>
      <c r="D318" s="48"/>
      <c r="E318" s="47"/>
    </row>
    <row r="319" spans="1:5" x14ac:dyDescent="0.2">
      <c r="A319" s="50">
        <v>5597</v>
      </c>
      <c r="B319" s="47" t="s">
        <v>243</v>
      </c>
      <c r="C319" s="148">
        <v>0</v>
      </c>
      <c r="D319" s="48"/>
      <c r="E319" s="47"/>
    </row>
    <row r="320" spans="1:5" x14ac:dyDescent="0.2">
      <c r="A320" s="50">
        <v>5599</v>
      </c>
      <c r="B320" s="47" t="s">
        <v>241</v>
      </c>
      <c r="C320" s="148">
        <v>0</v>
      </c>
      <c r="D320" s="48"/>
      <c r="E320" s="47"/>
    </row>
    <row r="321" spans="1:5" x14ac:dyDescent="0.2">
      <c r="A321" s="50">
        <v>5600</v>
      </c>
      <c r="B321" s="47" t="s">
        <v>240</v>
      </c>
      <c r="C321" s="148">
        <v>0</v>
      </c>
      <c r="D321" s="48"/>
      <c r="E321" s="47"/>
    </row>
    <row r="322" spans="1:5" x14ac:dyDescent="0.2">
      <c r="A322" s="50">
        <v>5610</v>
      </c>
      <c r="B322" s="47" t="s">
        <v>239</v>
      </c>
      <c r="C322" s="148">
        <v>0</v>
      </c>
      <c r="D322" s="48"/>
      <c r="E322" s="47"/>
    </row>
    <row r="323" spans="1:5" x14ac:dyDescent="0.2">
      <c r="A323" s="50">
        <v>5611</v>
      </c>
      <c r="B323" s="47" t="s">
        <v>238</v>
      </c>
      <c r="C323" s="148">
        <v>0</v>
      </c>
      <c r="D323" s="48"/>
      <c r="E323" s="47"/>
    </row>
    <row r="325" spans="1:5" x14ac:dyDescent="0.2">
      <c r="B325" s="40" t="s">
        <v>237</v>
      </c>
    </row>
  </sheetData>
  <sheetProtection formatCells="0" formatColumns="0" formatRows="0" insertColumns="0" insertRows="0" insertHyperlinks="0" deleteColumns="0" deleteRows="0" sort="0" autoFilter="0" pivotTables="0"/>
  <mergeCells count="3">
    <mergeCell ref="A1:C1"/>
    <mergeCell ref="A2:C2"/>
    <mergeCell ref="A3:C3"/>
  </mergeCells>
  <printOptions horizontalCentered="1" verticalCentered="1"/>
  <pageMargins left="0.70866141732283472" right="0.70866141732283472" top="0.94488188976377963" bottom="0.74803149606299213" header="0.31496062992125984" footer="0.31496062992125984"/>
  <pageSetup scale="55" orientation="portrait"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pageSetUpPr fitToPage="1"/>
  </sheetPr>
  <dimension ref="A1:E83"/>
  <sheetViews>
    <sheetView showGridLines="0" view="pageBreakPreview" zoomScaleNormal="100" zoomScaleSheetLayoutView="100" workbookViewId="0">
      <selection sqref="A1:C1"/>
    </sheetView>
  </sheetViews>
  <sheetFormatPr baseColWidth="10" defaultColWidth="9.140625" defaultRowHeight="11.25" x14ac:dyDescent="0.2"/>
  <cols>
    <col min="1" max="1" width="17" style="129" customWidth="1"/>
    <col min="2" max="2" width="48.140625" style="129" customWidth="1"/>
    <col min="3" max="3" width="22.85546875" style="129" customWidth="1"/>
    <col min="4" max="5" width="16.7109375" style="129" customWidth="1"/>
    <col min="6" max="16384" width="9.140625" style="129"/>
  </cols>
  <sheetData>
    <row r="1" spans="1:5" ht="18.95" customHeight="1" x14ac:dyDescent="0.2">
      <c r="A1" s="381" t="s">
        <v>72</v>
      </c>
      <c r="B1" s="381"/>
      <c r="C1" s="381"/>
      <c r="D1" s="56" t="s">
        <v>95</v>
      </c>
      <c r="E1" s="57">
        <v>2022</v>
      </c>
    </row>
    <row r="2" spans="1:5" ht="18.95" customHeight="1" x14ac:dyDescent="0.2">
      <c r="A2" s="381" t="s">
        <v>436</v>
      </c>
      <c r="B2" s="381"/>
      <c r="C2" s="381"/>
      <c r="D2" s="56" t="s">
        <v>97</v>
      </c>
      <c r="E2" s="57" t="s">
        <v>599</v>
      </c>
    </row>
    <row r="3" spans="1:5" ht="18.95" customHeight="1" x14ac:dyDescent="0.2">
      <c r="A3" s="381" t="s">
        <v>1246</v>
      </c>
      <c r="B3" s="381"/>
      <c r="C3" s="381"/>
      <c r="D3" s="56" t="s">
        <v>98</v>
      </c>
      <c r="E3" s="57">
        <v>4</v>
      </c>
    </row>
    <row r="4" spans="1:5" x14ac:dyDescent="0.2">
      <c r="A4" s="58" t="s">
        <v>99</v>
      </c>
      <c r="B4" s="59"/>
      <c r="C4" s="59"/>
      <c r="D4" s="59"/>
      <c r="E4" s="59"/>
    </row>
    <row r="6" spans="1:5" x14ac:dyDescent="0.2">
      <c r="A6" s="59" t="s">
        <v>437</v>
      </c>
      <c r="B6" s="59"/>
      <c r="C6" s="59"/>
      <c r="D6" s="59"/>
      <c r="E6" s="59"/>
    </row>
    <row r="7" spans="1:5" x14ac:dyDescent="0.2">
      <c r="A7" s="60" t="s">
        <v>101</v>
      </c>
      <c r="B7" s="60" t="s">
        <v>102</v>
      </c>
      <c r="C7" s="60" t="s">
        <v>103</v>
      </c>
      <c r="D7" s="60" t="s">
        <v>104</v>
      </c>
      <c r="E7" s="60" t="s">
        <v>215</v>
      </c>
    </row>
    <row r="8" spans="1:5" x14ac:dyDescent="0.2">
      <c r="A8" s="61">
        <v>3110</v>
      </c>
      <c r="B8" s="129" t="s">
        <v>291</v>
      </c>
      <c r="C8" s="272">
        <f>SUM(C9:C10)</f>
        <v>1479547.5899999999</v>
      </c>
    </row>
    <row r="9" spans="1:5" x14ac:dyDescent="0.2">
      <c r="A9" s="61" t="s">
        <v>1186</v>
      </c>
      <c r="B9" s="129" t="s">
        <v>1187</v>
      </c>
      <c r="C9" s="268">
        <v>1353993.16</v>
      </c>
      <c r="D9" s="119" t="s">
        <v>291</v>
      </c>
      <c r="E9" s="120" t="s">
        <v>1188</v>
      </c>
    </row>
    <row r="10" spans="1:5" x14ac:dyDescent="0.2">
      <c r="A10" s="61" t="s">
        <v>1189</v>
      </c>
      <c r="B10" s="129" t="s">
        <v>1190</v>
      </c>
      <c r="C10" s="268">
        <v>125554.43</v>
      </c>
      <c r="D10" s="119" t="s">
        <v>291</v>
      </c>
      <c r="E10" s="120" t="s">
        <v>1188</v>
      </c>
    </row>
    <row r="11" spans="1:5" x14ac:dyDescent="0.2">
      <c r="A11" s="61">
        <v>3120</v>
      </c>
      <c r="B11" s="129" t="s">
        <v>438</v>
      </c>
      <c r="C11" s="268">
        <v>0</v>
      </c>
    </row>
    <row r="12" spans="1:5" x14ac:dyDescent="0.2">
      <c r="A12" s="61">
        <v>3130</v>
      </c>
      <c r="B12" s="129" t="s">
        <v>439</v>
      </c>
      <c r="C12" s="268">
        <v>0</v>
      </c>
    </row>
    <row r="14" spans="1:5" x14ac:dyDescent="0.2">
      <c r="A14" s="59" t="s">
        <v>440</v>
      </c>
      <c r="B14" s="59"/>
      <c r="C14" s="59"/>
      <c r="D14" s="59"/>
      <c r="E14" s="59"/>
    </row>
    <row r="15" spans="1:5" x14ac:dyDescent="0.2">
      <c r="A15" s="60" t="s">
        <v>101</v>
      </c>
      <c r="B15" s="60" t="s">
        <v>102</v>
      </c>
      <c r="C15" s="60" t="s">
        <v>103</v>
      </c>
      <c r="D15" s="60" t="s">
        <v>441</v>
      </c>
      <c r="E15" s="60"/>
    </row>
    <row r="16" spans="1:5" x14ac:dyDescent="0.2">
      <c r="A16" s="61">
        <v>3210</v>
      </c>
      <c r="B16" s="129" t="s">
        <v>442</v>
      </c>
      <c r="C16" s="272">
        <v>1300012.93</v>
      </c>
    </row>
    <row r="17" spans="1:3" x14ac:dyDescent="0.2">
      <c r="A17" s="61">
        <v>3220</v>
      </c>
      <c r="B17" s="129" t="s">
        <v>443</v>
      </c>
      <c r="C17" s="272">
        <f>SUM(C18:C57)</f>
        <v>14857407.799999999</v>
      </c>
    </row>
    <row r="18" spans="1:3" x14ac:dyDescent="0.2">
      <c r="A18" s="121" t="s">
        <v>1191</v>
      </c>
      <c r="B18" s="129">
        <v>1991</v>
      </c>
      <c r="C18" s="298">
        <v>-65770.48</v>
      </c>
    </row>
    <row r="19" spans="1:3" x14ac:dyDescent="0.2">
      <c r="A19" s="121" t="s">
        <v>1192</v>
      </c>
      <c r="B19" s="129">
        <v>1992</v>
      </c>
      <c r="C19" s="298">
        <v>-284563.53999999998</v>
      </c>
    </row>
    <row r="20" spans="1:3" x14ac:dyDescent="0.2">
      <c r="A20" s="121" t="s">
        <v>1193</v>
      </c>
      <c r="B20" s="129">
        <v>1993</v>
      </c>
      <c r="C20" s="298">
        <v>25565.23</v>
      </c>
    </row>
    <row r="21" spans="1:3" x14ac:dyDescent="0.2">
      <c r="A21" s="121" t="s">
        <v>1194</v>
      </c>
      <c r="B21" s="129">
        <v>1994</v>
      </c>
      <c r="C21" s="298">
        <v>-551618.49</v>
      </c>
    </row>
    <row r="22" spans="1:3" x14ac:dyDescent="0.2">
      <c r="A22" s="121" t="s">
        <v>1195</v>
      </c>
      <c r="B22" s="129">
        <v>1995</v>
      </c>
      <c r="C22" s="298">
        <v>188818.99</v>
      </c>
    </row>
    <row r="23" spans="1:3" x14ac:dyDescent="0.2">
      <c r="A23" s="121" t="s">
        <v>1196</v>
      </c>
      <c r="B23" s="129">
        <v>1996</v>
      </c>
      <c r="C23" s="298">
        <v>97770.59</v>
      </c>
    </row>
    <row r="24" spans="1:3" x14ac:dyDescent="0.2">
      <c r="A24" s="121" t="s">
        <v>1197</v>
      </c>
      <c r="B24" s="129">
        <v>1997</v>
      </c>
      <c r="C24" s="298">
        <v>-433570.92</v>
      </c>
    </row>
    <row r="25" spans="1:3" x14ac:dyDescent="0.2">
      <c r="A25" s="121" t="s">
        <v>1198</v>
      </c>
      <c r="B25" s="129">
        <v>1998</v>
      </c>
      <c r="C25" s="298">
        <v>294965.71000000002</v>
      </c>
    </row>
    <row r="26" spans="1:3" x14ac:dyDescent="0.2">
      <c r="A26" s="121" t="s">
        <v>1199</v>
      </c>
      <c r="B26" s="129">
        <v>1999</v>
      </c>
      <c r="C26" s="298">
        <v>1495761.36</v>
      </c>
    </row>
    <row r="27" spans="1:3" x14ac:dyDescent="0.2">
      <c r="A27" s="121" t="s">
        <v>1200</v>
      </c>
      <c r="B27" s="129">
        <v>2000</v>
      </c>
      <c r="C27" s="298">
        <v>-636193.21</v>
      </c>
    </row>
    <row r="28" spans="1:3" x14ac:dyDescent="0.2">
      <c r="A28" s="121" t="s">
        <v>1201</v>
      </c>
      <c r="B28" s="129">
        <v>2001</v>
      </c>
      <c r="C28" s="298">
        <v>1073967.6200000001</v>
      </c>
    </row>
    <row r="29" spans="1:3" x14ac:dyDescent="0.2">
      <c r="A29" s="121" t="s">
        <v>1202</v>
      </c>
      <c r="B29" s="129">
        <v>2002</v>
      </c>
      <c r="C29" s="298">
        <v>-861559.74</v>
      </c>
    </row>
    <row r="30" spans="1:3" x14ac:dyDescent="0.2">
      <c r="A30" s="121" t="s">
        <v>1203</v>
      </c>
      <c r="B30" s="129">
        <v>2003</v>
      </c>
      <c r="C30" s="298">
        <v>-84185.76</v>
      </c>
    </row>
    <row r="31" spans="1:3" x14ac:dyDescent="0.2">
      <c r="A31" s="121" t="s">
        <v>1204</v>
      </c>
      <c r="B31" s="129">
        <v>2004</v>
      </c>
      <c r="C31" s="298">
        <v>151752.06</v>
      </c>
    </row>
    <row r="32" spans="1:3" x14ac:dyDescent="0.2">
      <c r="A32" s="121" t="s">
        <v>1205</v>
      </c>
      <c r="B32" s="129">
        <v>2005</v>
      </c>
      <c r="C32" s="298">
        <v>295472.65999999997</v>
      </c>
    </row>
    <row r="33" spans="1:3" x14ac:dyDescent="0.2">
      <c r="A33" s="121" t="s">
        <v>1206</v>
      </c>
      <c r="B33" s="129">
        <v>2006</v>
      </c>
      <c r="C33" s="298">
        <v>-445866.42</v>
      </c>
    </row>
    <row r="34" spans="1:3" x14ac:dyDescent="0.2">
      <c r="A34" s="121" t="s">
        <v>1207</v>
      </c>
      <c r="B34" s="129">
        <v>2007</v>
      </c>
      <c r="C34" s="298">
        <v>2165707.23</v>
      </c>
    </row>
    <row r="35" spans="1:3" x14ac:dyDescent="0.2">
      <c r="A35" s="121" t="s">
        <v>1208</v>
      </c>
      <c r="B35" s="129">
        <v>2008</v>
      </c>
      <c r="C35" s="298">
        <v>-410073.58</v>
      </c>
    </row>
    <row r="36" spans="1:3" x14ac:dyDescent="0.2">
      <c r="A36" s="121" t="s">
        <v>1209</v>
      </c>
      <c r="B36" s="129">
        <v>2009</v>
      </c>
      <c r="C36" s="298">
        <v>-1150843.3899999999</v>
      </c>
    </row>
    <row r="37" spans="1:3" x14ac:dyDescent="0.2">
      <c r="A37" s="121" t="s">
        <v>1210</v>
      </c>
      <c r="B37" s="129">
        <v>2010</v>
      </c>
      <c r="C37" s="298">
        <v>-644910.79</v>
      </c>
    </row>
    <row r="38" spans="1:3" x14ac:dyDescent="0.2">
      <c r="A38" s="121" t="s">
        <v>1211</v>
      </c>
      <c r="B38" s="129">
        <v>2011</v>
      </c>
      <c r="C38" s="298">
        <v>-2612004.91</v>
      </c>
    </row>
    <row r="39" spans="1:3" x14ac:dyDescent="0.2">
      <c r="A39" s="121" t="s">
        <v>1212</v>
      </c>
      <c r="B39" s="129">
        <v>2012</v>
      </c>
      <c r="C39" s="298">
        <v>-81202.69</v>
      </c>
    </row>
    <row r="40" spans="1:3" x14ac:dyDescent="0.2">
      <c r="A40" s="121" t="s">
        <v>1213</v>
      </c>
      <c r="B40" s="129">
        <v>2013</v>
      </c>
      <c r="C40" s="298">
        <v>1192144.97</v>
      </c>
    </row>
    <row r="41" spans="1:3" x14ac:dyDescent="0.2">
      <c r="A41" s="121" t="s">
        <v>1214</v>
      </c>
      <c r="B41" s="129">
        <v>2014</v>
      </c>
      <c r="C41" s="298">
        <v>466906.05</v>
      </c>
    </row>
    <row r="42" spans="1:3" x14ac:dyDescent="0.2">
      <c r="A42" s="121" t="s">
        <v>1215</v>
      </c>
      <c r="B42" s="129">
        <v>2015</v>
      </c>
      <c r="C42" s="298">
        <v>-3676888.78</v>
      </c>
    </row>
    <row r="43" spans="1:3" x14ac:dyDescent="0.2">
      <c r="A43" s="121" t="s">
        <v>1216</v>
      </c>
      <c r="B43" s="129">
        <v>2016</v>
      </c>
      <c r="C43" s="298">
        <v>-1919912.77</v>
      </c>
    </row>
    <row r="44" spans="1:3" x14ac:dyDescent="0.2">
      <c r="A44" s="121" t="s">
        <v>1217</v>
      </c>
      <c r="B44" s="129">
        <v>2017</v>
      </c>
      <c r="C44" s="298">
        <v>1931032.99</v>
      </c>
    </row>
    <row r="45" spans="1:3" x14ac:dyDescent="0.2">
      <c r="A45" s="121" t="s">
        <v>1218</v>
      </c>
      <c r="B45" s="129">
        <v>2018</v>
      </c>
      <c r="C45" s="298">
        <v>-1332872.3500000001</v>
      </c>
    </row>
    <row r="46" spans="1:3" x14ac:dyDescent="0.2">
      <c r="A46" s="121" t="s">
        <v>1219</v>
      </c>
      <c r="B46" s="129">
        <v>2019</v>
      </c>
      <c r="C46" s="298">
        <v>2195991.16</v>
      </c>
    </row>
    <row r="47" spans="1:3" x14ac:dyDescent="0.2">
      <c r="A47" s="121" t="s">
        <v>1220</v>
      </c>
      <c r="B47" s="129">
        <v>2020</v>
      </c>
      <c r="C47" s="298">
        <v>-895324.85</v>
      </c>
    </row>
    <row r="48" spans="1:3" x14ac:dyDescent="0.2">
      <c r="A48" s="121" t="s">
        <v>1406</v>
      </c>
      <c r="B48" s="129">
        <v>2021</v>
      </c>
      <c r="C48" s="298">
        <v>-2460039.9700000002</v>
      </c>
    </row>
    <row r="49" spans="1:3" x14ac:dyDescent="0.2">
      <c r="A49" s="121" t="s">
        <v>1221</v>
      </c>
      <c r="B49" s="129" t="s">
        <v>1222</v>
      </c>
      <c r="C49" s="298">
        <v>10200000</v>
      </c>
    </row>
    <row r="50" spans="1:3" x14ac:dyDescent="0.2">
      <c r="A50" s="121" t="s">
        <v>1223</v>
      </c>
      <c r="B50" s="129" t="s">
        <v>1224</v>
      </c>
      <c r="C50" s="298">
        <v>1239419.5</v>
      </c>
    </row>
    <row r="51" spans="1:3" x14ac:dyDescent="0.2">
      <c r="A51" s="121" t="s">
        <v>1225</v>
      </c>
      <c r="B51" s="129" t="s">
        <v>1226</v>
      </c>
      <c r="C51" s="298">
        <v>2357852.0499999998</v>
      </c>
    </row>
    <row r="52" spans="1:3" x14ac:dyDescent="0.2">
      <c r="A52" s="121" t="s">
        <v>1227</v>
      </c>
      <c r="B52" s="129" t="s">
        <v>1228</v>
      </c>
      <c r="C52" s="298">
        <v>5054987.8</v>
      </c>
    </row>
    <row r="53" spans="1:3" x14ac:dyDescent="0.2">
      <c r="A53" s="121" t="s">
        <v>1229</v>
      </c>
      <c r="B53" s="129" t="s">
        <v>1230</v>
      </c>
      <c r="C53" s="298">
        <v>797180.5</v>
      </c>
    </row>
    <row r="54" spans="1:3" x14ac:dyDescent="0.2">
      <c r="A54" s="121" t="s">
        <v>1231</v>
      </c>
      <c r="B54" s="129" t="s">
        <v>1232</v>
      </c>
      <c r="C54" s="298">
        <v>12088.93</v>
      </c>
    </row>
    <row r="55" spans="1:3" x14ac:dyDescent="0.2">
      <c r="A55" s="121" t="s">
        <v>1233</v>
      </c>
      <c r="B55" s="129" t="s">
        <v>1234</v>
      </c>
      <c r="C55" s="298">
        <v>1182674.74</v>
      </c>
    </row>
    <row r="56" spans="1:3" x14ac:dyDescent="0.2">
      <c r="A56" s="121" t="s">
        <v>1235</v>
      </c>
      <c r="B56" s="129" t="s">
        <v>1236</v>
      </c>
      <c r="C56" s="298">
        <v>378937.85</v>
      </c>
    </row>
    <row r="57" spans="1:3" x14ac:dyDescent="0.2">
      <c r="A57" s="121" t="s">
        <v>1405</v>
      </c>
      <c r="B57" s="129" t="s">
        <v>1404</v>
      </c>
      <c r="C57" s="298">
        <v>605812.44999999995</v>
      </c>
    </row>
    <row r="58" spans="1:3" x14ac:dyDescent="0.2">
      <c r="A58" s="61">
        <v>3230</v>
      </c>
      <c r="B58" s="129" t="s">
        <v>444</v>
      </c>
      <c r="C58" s="268">
        <v>0</v>
      </c>
    </row>
    <row r="59" spans="1:3" x14ac:dyDescent="0.2">
      <c r="A59" s="61">
        <v>3231</v>
      </c>
      <c r="B59" s="129" t="s">
        <v>445</v>
      </c>
      <c r="C59" s="268">
        <v>0</v>
      </c>
    </row>
    <row r="60" spans="1:3" x14ac:dyDescent="0.2">
      <c r="A60" s="61">
        <v>3232</v>
      </c>
      <c r="B60" s="129" t="s">
        <v>1403</v>
      </c>
      <c r="C60" s="268">
        <v>0</v>
      </c>
    </row>
    <row r="61" spans="1:3" x14ac:dyDescent="0.2">
      <c r="A61" s="61">
        <v>3233</v>
      </c>
      <c r="B61" s="129" t="s">
        <v>447</v>
      </c>
      <c r="C61" s="268">
        <v>0</v>
      </c>
    </row>
    <row r="62" spans="1:3" x14ac:dyDescent="0.2">
      <c r="A62" s="61">
        <v>3239</v>
      </c>
      <c r="B62" s="129" t="s">
        <v>448</v>
      </c>
      <c r="C62" s="268">
        <v>0</v>
      </c>
    </row>
    <row r="63" spans="1:3" x14ac:dyDescent="0.2">
      <c r="A63" s="61">
        <v>3240</v>
      </c>
      <c r="B63" s="129" t="s">
        <v>449</v>
      </c>
      <c r="C63" s="268">
        <v>0</v>
      </c>
    </row>
    <row r="64" spans="1:3" x14ac:dyDescent="0.2">
      <c r="A64" s="61">
        <v>3241</v>
      </c>
      <c r="B64" s="129" t="s">
        <v>450</v>
      </c>
      <c r="C64" s="268">
        <v>0</v>
      </c>
    </row>
    <row r="65" spans="1:3" x14ac:dyDescent="0.2">
      <c r="A65" s="61">
        <v>3242</v>
      </c>
      <c r="B65" s="129" t="s">
        <v>451</v>
      </c>
      <c r="C65" s="268">
        <v>0</v>
      </c>
    </row>
    <row r="66" spans="1:3" x14ac:dyDescent="0.2">
      <c r="A66" s="61">
        <v>3243</v>
      </c>
      <c r="B66" s="129" t="s">
        <v>452</v>
      </c>
      <c r="C66" s="268">
        <v>0</v>
      </c>
    </row>
    <row r="67" spans="1:3" x14ac:dyDescent="0.2">
      <c r="A67" s="61">
        <v>3250</v>
      </c>
      <c r="B67" s="129" t="s">
        <v>453</v>
      </c>
      <c r="C67" s="268">
        <v>0</v>
      </c>
    </row>
    <row r="68" spans="1:3" x14ac:dyDescent="0.2">
      <c r="A68" s="61">
        <v>3251</v>
      </c>
      <c r="B68" s="129" t="s">
        <v>454</v>
      </c>
      <c r="C68" s="268">
        <v>0</v>
      </c>
    </row>
    <row r="69" spans="1:3" x14ac:dyDescent="0.2">
      <c r="A69" s="61">
        <v>3252</v>
      </c>
      <c r="B69" s="129" t="s">
        <v>455</v>
      </c>
      <c r="C69" s="268">
        <v>0</v>
      </c>
    </row>
    <row r="70" spans="1:3" x14ac:dyDescent="0.2">
      <c r="A70" s="61">
        <v>3230</v>
      </c>
      <c r="B70" s="129" t="s">
        <v>444</v>
      </c>
      <c r="C70" s="268">
        <v>0</v>
      </c>
    </row>
    <row r="71" spans="1:3" x14ac:dyDescent="0.2">
      <c r="A71" s="61">
        <v>3231</v>
      </c>
      <c r="B71" s="129" t="s">
        <v>445</v>
      </c>
      <c r="C71" s="268">
        <v>0</v>
      </c>
    </row>
    <row r="72" spans="1:3" x14ac:dyDescent="0.2">
      <c r="A72" s="61">
        <v>3232</v>
      </c>
      <c r="B72" s="129" t="s">
        <v>446</v>
      </c>
      <c r="C72" s="268">
        <v>0</v>
      </c>
    </row>
    <row r="73" spans="1:3" x14ac:dyDescent="0.2">
      <c r="A73" s="61">
        <v>3233</v>
      </c>
      <c r="B73" s="129" t="s">
        <v>447</v>
      </c>
      <c r="C73" s="268">
        <v>0</v>
      </c>
    </row>
    <row r="74" spans="1:3" x14ac:dyDescent="0.2">
      <c r="A74" s="61">
        <v>3239</v>
      </c>
      <c r="B74" s="129" t="s">
        <v>448</v>
      </c>
      <c r="C74" s="268">
        <v>0</v>
      </c>
    </row>
    <row r="75" spans="1:3" x14ac:dyDescent="0.2">
      <c r="A75" s="61">
        <v>3240</v>
      </c>
      <c r="B75" s="129" t="s">
        <v>449</v>
      </c>
      <c r="C75" s="268">
        <v>0</v>
      </c>
    </row>
    <row r="76" spans="1:3" x14ac:dyDescent="0.2">
      <c r="A76" s="61">
        <v>3241</v>
      </c>
      <c r="B76" s="129" t="s">
        <v>450</v>
      </c>
      <c r="C76" s="268">
        <v>0</v>
      </c>
    </row>
    <row r="77" spans="1:3" x14ac:dyDescent="0.2">
      <c r="A77" s="61">
        <v>3242</v>
      </c>
      <c r="B77" s="129" t="s">
        <v>451</v>
      </c>
      <c r="C77" s="268">
        <v>0</v>
      </c>
    </row>
    <row r="78" spans="1:3" x14ac:dyDescent="0.2">
      <c r="A78" s="61">
        <v>3243</v>
      </c>
      <c r="B78" s="129" t="s">
        <v>452</v>
      </c>
      <c r="C78" s="268">
        <v>0</v>
      </c>
    </row>
    <row r="79" spans="1:3" x14ac:dyDescent="0.2">
      <c r="A79" s="61">
        <v>3250</v>
      </c>
      <c r="B79" s="129" t="s">
        <v>453</v>
      </c>
      <c r="C79" s="268">
        <v>0</v>
      </c>
    </row>
    <row r="80" spans="1:3" x14ac:dyDescent="0.2">
      <c r="A80" s="61">
        <v>3251</v>
      </c>
      <c r="B80" s="129" t="s">
        <v>454</v>
      </c>
      <c r="C80" s="268">
        <v>0</v>
      </c>
    </row>
    <row r="81" spans="1:3" x14ac:dyDescent="0.2">
      <c r="A81" s="61">
        <v>3252</v>
      </c>
      <c r="B81" s="129" t="s">
        <v>455</v>
      </c>
      <c r="C81" s="268">
        <v>0</v>
      </c>
    </row>
    <row r="83" spans="1:3" x14ac:dyDescent="0.2">
      <c r="B83" s="40" t="s">
        <v>237</v>
      </c>
    </row>
  </sheetData>
  <sheetProtection formatCells="0" formatColumns="0" formatRows="0" insertColumns="0" insertRows="0" insertHyperlinks="0" deleteColumns="0" deleteRows="0" sort="0" autoFilter="0" pivotTables="0"/>
  <mergeCells count="3">
    <mergeCell ref="A1:C1"/>
    <mergeCell ref="A2:C2"/>
    <mergeCell ref="A3:C3"/>
  </mergeCells>
  <printOptions horizontalCentered="1" verticalCentered="1"/>
  <pageMargins left="0.70866141732283472" right="0.70866141732283472" top="0.94488188976377963" bottom="0.74803149606299213" header="0.31496062992125984" footer="0.31496062992125984"/>
  <pageSetup scale="71" orientation="portrait"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G168"/>
  <sheetViews>
    <sheetView showGridLines="0" view="pageBreakPreview" zoomScaleNormal="100" zoomScaleSheetLayoutView="100" workbookViewId="0">
      <selection sqref="A1:C1"/>
    </sheetView>
  </sheetViews>
  <sheetFormatPr baseColWidth="10" defaultColWidth="9.140625" defaultRowHeight="11.25" x14ac:dyDescent="0.2"/>
  <cols>
    <col min="1" max="1" width="17.42578125" style="129" customWidth="1"/>
    <col min="2" max="2" width="63.42578125" style="129" bestFit="1" customWidth="1"/>
    <col min="3" max="3" width="15.28515625" style="129" bestFit="1" customWidth="1"/>
    <col min="4" max="4" width="16.42578125" style="129" bestFit="1" customWidth="1"/>
    <col min="5" max="5" width="19.140625" style="129" customWidth="1"/>
    <col min="6" max="16384" width="9.140625" style="129"/>
  </cols>
  <sheetData>
    <row r="1" spans="1:5" s="130" customFormat="1" ht="18.95" customHeight="1" x14ac:dyDescent="0.25">
      <c r="A1" s="381" t="s">
        <v>72</v>
      </c>
      <c r="B1" s="381"/>
      <c r="C1" s="381"/>
      <c r="D1" s="56" t="s">
        <v>95</v>
      </c>
      <c r="E1" s="57">
        <v>2022</v>
      </c>
    </row>
    <row r="2" spans="1:5" s="130" customFormat="1" ht="18.95" customHeight="1" x14ac:dyDescent="0.25">
      <c r="A2" s="381" t="s">
        <v>456</v>
      </c>
      <c r="B2" s="381"/>
      <c r="C2" s="381"/>
      <c r="D2" s="56" t="s">
        <v>97</v>
      </c>
      <c r="E2" s="57" t="s">
        <v>599</v>
      </c>
    </row>
    <row r="3" spans="1:5" s="130" customFormat="1" ht="18.95" customHeight="1" x14ac:dyDescent="0.25">
      <c r="A3" s="381" t="s">
        <v>1246</v>
      </c>
      <c r="B3" s="381"/>
      <c r="C3" s="381"/>
      <c r="D3" s="56" t="s">
        <v>98</v>
      </c>
      <c r="E3" s="57">
        <v>4</v>
      </c>
    </row>
    <row r="4" spans="1:5" x14ac:dyDescent="0.2">
      <c r="A4" s="58" t="s">
        <v>99</v>
      </c>
      <c r="B4" s="59"/>
      <c r="C4" s="59"/>
      <c r="D4" s="59"/>
      <c r="E4" s="59"/>
    </row>
    <row r="6" spans="1:5" x14ac:dyDescent="0.2">
      <c r="A6" s="59" t="s">
        <v>457</v>
      </c>
      <c r="B6" s="59"/>
      <c r="C6" s="59"/>
      <c r="D6" s="59"/>
    </row>
    <row r="7" spans="1:5" x14ac:dyDescent="0.2">
      <c r="A7" s="60" t="s">
        <v>101</v>
      </c>
      <c r="B7" s="60" t="s">
        <v>458</v>
      </c>
      <c r="C7" s="63">
        <v>2022</v>
      </c>
      <c r="D7" s="63">
        <v>2021</v>
      </c>
    </row>
    <row r="8" spans="1:5" x14ac:dyDescent="0.2">
      <c r="A8" s="61">
        <v>1111</v>
      </c>
      <c r="B8" s="129" t="s">
        <v>459</v>
      </c>
      <c r="C8" s="272">
        <f>SUM(C9:C18)</f>
        <v>42500</v>
      </c>
      <c r="D8" s="272">
        <f>SUM(D9:D18)</f>
        <v>42500</v>
      </c>
    </row>
    <row r="9" spans="1:5" x14ac:dyDescent="0.2">
      <c r="A9" s="61" t="s">
        <v>1444</v>
      </c>
      <c r="B9" s="129" t="s">
        <v>1443</v>
      </c>
      <c r="C9" s="268">
        <v>5000</v>
      </c>
      <c r="D9" s="268">
        <v>5000</v>
      </c>
    </row>
    <row r="10" spans="1:5" x14ac:dyDescent="0.2">
      <c r="A10" s="61" t="s">
        <v>1442</v>
      </c>
      <c r="B10" s="129" t="s">
        <v>1441</v>
      </c>
      <c r="C10" s="268">
        <v>12000</v>
      </c>
      <c r="D10" s="268">
        <v>12000</v>
      </c>
    </row>
    <row r="11" spans="1:5" x14ac:dyDescent="0.2">
      <c r="A11" s="61" t="s">
        <v>1440</v>
      </c>
      <c r="B11" s="129" t="s">
        <v>1439</v>
      </c>
      <c r="C11" s="268">
        <v>10000</v>
      </c>
      <c r="D11" s="268">
        <v>10000</v>
      </c>
    </row>
    <row r="12" spans="1:5" x14ac:dyDescent="0.2">
      <c r="A12" s="61" t="s">
        <v>1438</v>
      </c>
      <c r="B12" s="129" t="s">
        <v>1437</v>
      </c>
      <c r="C12" s="268">
        <v>3000</v>
      </c>
      <c r="D12" s="268">
        <v>3000</v>
      </c>
    </row>
    <row r="13" spans="1:5" x14ac:dyDescent="0.2">
      <c r="A13" s="61" t="s">
        <v>1436</v>
      </c>
      <c r="B13" s="129" t="s">
        <v>1435</v>
      </c>
      <c r="C13" s="268">
        <v>3000</v>
      </c>
      <c r="D13" s="268">
        <v>3000</v>
      </c>
    </row>
    <row r="14" spans="1:5" x14ac:dyDescent="0.2">
      <c r="A14" s="61" t="s">
        <v>1434</v>
      </c>
      <c r="B14" s="129" t="s">
        <v>1433</v>
      </c>
      <c r="C14" s="268">
        <v>3000</v>
      </c>
      <c r="D14" s="268">
        <v>3000</v>
      </c>
    </row>
    <row r="15" spans="1:5" x14ac:dyDescent="0.2">
      <c r="A15" s="61" t="s">
        <v>1432</v>
      </c>
      <c r="B15" s="129" t="s">
        <v>1431</v>
      </c>
      <c r="C15" s="268">
        <v>2000</v>
      </c>
      <c r="D15" s="268">
        <v>2000</v>
      </c>
    </row>
    <row r="16" spans="1:5" x14ac:dyDescent="0.2">
      <c r="A16" s="61" t="s">
        <v>1430</v>
      </c>
      <c r="B16" s="129" t="s">
        <v>1429</v>
      </c>
      <c r="C16" s="268">
        <v>2000</v>
      </c>
      <c r="D16" s="268">
        <v>2000</v>
      </c>
    </row>
    <row r="17" spans="1:4" x14ac:dyDescent="0.2">
      <c r="A17" s="61" t="s">
        <v>1428</v>
      </c>
      <c r="B17" s="129" t="s">
        <v>1427</v>
      </c>
      <c r="C17" s="268">
        <v>2000</v>
      </c>
      <c r="D17" s="268">
        <v>2000</v>
      </c>
    </row>
    <row r="18" spans="1:4" x14ac:dyDescent="0.2">
      <c r="A18" s="61" t="s">
        <v>1426</v>
      </c>
      <c r="B18" s="129" t="s">
        <v>1237</v>
      </c>
      <c r="C18" s="268">
        <v>500</v>
      </c>
      <c r="D18" s="268">
        <v>500</v>
      </c>
    </row>
    <row r="19" spans="1:4" x14ac:dyDescent="0.2">
      <c r="A19" s="61">
        <v>1112</v>
      </c>
      <c r="B19" s="129" t="s">
        <v>460</v>
      </c>
      <c r="C19" s="272">
        <f>SUM(C20:C28)</f>
        <v>15983166.01</v>
      </c>
      <c r="D19" s="272">
        <f>SUM(D20:D28)</f>
        <v>11992414.979999999</v>
      </c>
    </row>
    <row r="20" spans="1:4" x14ac:dyDescent="0.2">
      <c r="A20" s="61" t="s">
        <v>1425</v>
      </c>
      <c r="B20" s="129" t="s">
        <v>1424</v>
      </c>
      <c r="C20" s="268">
        <v>17905.75</v>
      </c>
      <c r="D20" s="298">
        <v>211129.58</v>
      </c>
    </row>
    <row r="21" spans="1:4" x14ac:dyDescent="0.2">
      <c r="A21" s="61" t="s">
        <v>1423</v>
      </c>
      <c r="B21" s="129" t="s">
        <v>1422</v>
      </c>
      <c r="C21" s="268">
        <v>54859.7</v>
      </c>
      <c r="D21" s="298">
        <v>421345.91</v>
      </c>
    </row>
    <row r="22" spans="1:4" x14ac:dyDescent="0.2">
      <c r="A22" s="61" t="s">
        <v>1421</v>
      </c>
      <c r="B22" s="129" t="s">
        <v>1420</v>
      </c>
      <c r="C22" s="268">
        <v>2012464.64</v>
      </c>
      <c r="D22" s="298">
        <v>1286934.6399999999</v>
      </c>
    </row>
    <row r="23" spans="1:4" x14ac:dyDescent="0.2">
      <c r="A23" s="61" t="s">
        <v>1419</v>
      </c>
      <c r="B23" s="129" t="s">
        <v>1418</v>
      </c>
      <c r="C23" s="268">
        <v>121191.32</v>
      </c>
      <c r="D23" s="298">
        <v>174184.94</v>
      </c>
    </row>
    <row r="24" spans="1:4" x14ac:dyDescent="0.2">
      <c r="A24" s="61" t="s">
        <v>1417</v>
      </c>
      <c r="B24" s="129" t="s">
        <v>1416</v>
      </c>
      <c r="C24" s="268">
        <v>4101474.12</v>
      </c>
      <c r="D24" s="298">
        <v>716301.06</v>
      </c>
    </row>
    <row r="25" spans="1:4" x14ac:dyDescent="0.2">
      <c r="A25" s="61" t="s">
        <v>1415</v>
      </c>
      <c r="B25" s="129" t="s">
        <v>1414</v>
      </c>
      <c r="C25" s="268">
        <v>5006437.88</v>
      </c>
      <c r="D25" s="298">
        <v>8108956.2800000003</v>
      </c>
    </row>
    <row r="26" spans="1:4" x14ac:dyDescent="0.2">
      <c r="A26" s="61" t="s">
        <v>1413</v>
      </c>
      <c r="B26" s="129" t="s">
        <v>1412</v>
      </c>
      <c r="C26" s="268">
        <v>3419392.65</v>
      </c>
      <c r="D26" s="298">
        <v>157466.34</v>
      </c>
    </row>
    <row r="27" spans="1:4" x14ac:dyDescent="0.2">
      <c r="A27" s="61" t="s">
        <v>1411</v>
      </c>
      <c r="B27" s="129" t="s">
        <v>1410</v>
      </c>
      <c r="C27" s="268">
        <v>971736.93</v>
      </c>
      <c r="D27" s="298">
        <v>181417.36</v>
      </c>
    </row>
    <row r="28" spans="1:4" x14ac:dyDescent="0.2">
      <c r="A28" s="121" t="s">
        <v>1409</v>
      </c>
      <c r="B28" s="129" t="s">
        <v>1408</v>
      </c>
      <c r="C28" s="268">
        <v>277703.02</v>
      </c>
      <c r="D28" s="298">
        <v>734678.87</v>
      </c>
    </row>
    <row r="29" spans="1:4" x14ac:dyDescent="0.2">
      <c r="A29" s="61">
        <v>1113</v>
      </c>
      <c r="B29" s="129" t="s">
        <v>461</v>
      </c>
      <c r="C29" s="268">
        <v>0</v>
      </c>
      <c r="D29" s="298">
        <v>0</v>
      </c>
    </row>
    <row r="30" spans="1:4" x14ac:dyDescent="0.2">
      <c r="A30" s="61">
        <v>1114</v>
      </c>
      <c r="B30" s="129" t="s">
        <v>1407</v>
      </c>
      <c r="C30" s="268">
        <v>0</v>
      </c>
      <c r="D30" s="268">
        <v>0</v>
      </c>
    </row>
    <row r="31" spans="1:4" x14ac:dyDescent="0.2">
      <c r="A31" s="61">
        <v>1115</v>
      </c>
      <c r="B31" s="129" t="s">
        <v>106</v>
      </c>
      <c r="C31" s="268">
        <v>0</v>
      </c>
      <c r="D31" s="268">
        <v>0</v>
      </c>
    </row>
    <row r="32" spans="1:4" x14ac:dyDescent="0.2">
      <c r="A32" s="61">
        <v>1116</v>
      </c>
      <c r="B32" s="129" t="s">
        <v>462</v>
      </c>
      <c r="C32" s="268">
        <v>0</v>
      </c>
      <c r="D32" s="268">
        <v>0</v>
      </c>
    </row>
    <row r="33" spans="1:5" x14ac:dyDescent="0.2">
      <c r="A33" s="61">
        <v>1119</v>
      </c>
      <c r="B33" s="129" t="s">
        <v>463</v>
      </c>
      <c r="C33" s="268">
        <v>0</v>
      </c>
      <c r="D33" s="268">
        <v>0</v>
      </c>
    </row>
    <row r="34" spans="1:5" x14ac:dyDescent="0.2">
      <c r="A34" s="64">
        <v>1110</v>
      </c>
      <c r="B34" s="65" t="s">
        <v>464</v>
      </c>
      <c r="C34" s="272">
        <f>+C8+C19</f>
        <v>16025666.01</v>
      </c>
      <c r="D34" s="272">
        <f>+D8+D19</f>
        <v>12034914.979999999</v>
      </c>
    </row>
    <row r="37" spans="1:5" x14ac:dyDescent="0.2">
      <c r="A37" s="59" t="s">
        <v>465</v>
      </c>
      <c r="B37" s="59"/>
      <c r="C37" s="59"/>
      <c r="D37" s="59"/>
    </row>
    <row r="38" spans="1:5" x14ac:dyDescent="0.2">
      <c r="A38" s="60" t="s">
        <v>101</v>
      </c>
      <c r="B38" s="60" t="s">
        <v>458</v>
      </c>
      <c r="C38" s="63" t="s">
        <v>603</v>
      </c>
      <c r="D38" s="63" t="s">
        <v>466</v>
      </c>
    </row>
    <row r="39" spans="1:5" x14ac:dyDescent="0.2">
      <c r="A39" s="64">
        <v>1230</v>
      </c>
      <c r="B39" s="66" t="s">
        <v>154</v>
      </c>
      <c r="C39" s="272">
        <v>0</v>
      </c>
      <c r="D39" s="272">
        <v>0</v>
      </c>
    </row>
    <row r="40" spans="1:5" x14ac:dyDescent="0.2">
      <c r="A40" s="61">
        <v>1231</v>
      </c>
      <c r="B40" s="129" t="s">
        <v>155</v>
      </c>
      <c r="C40" s="268">
        <v>0</v>
      </c>
      <c r="D40" s="268">
        <v>0</v>
      </c>
    </row>
    <row r="41" spans="1:5" x14ac:dyDescent="0.2">
      <c r="A41" s="61">
        <v>1232</v>
      </c>
      <c r="B41" s="129" t="s">
        <v>156</v>
      </c>
      <c r="C41" s="268">
        <v>0</v>
      </c>
      <c r="D41" s="268">
        <v>0</v>
      </c>
    </row>
    <row r="42" spans="1:5" x14ac:dyDescent="0.2">
      <c r="A42" s="61">
        <v>1233</v>
      </c>
      <c r="B42" s="129" t="s">
        <v>157</v>
      </c>
      <c r="C42" s="268">
        <v>0</v>
      </c>
      <c r="D42" s="268">
        <v>0</v>
      </c>
    </row>
    <row r="43" spans="1:5" x14ac:dyDescent="0.2">
      <c r="A43" s="61">
        <v>1234</v>
      </c>
      <c r="B43" s="129" t="s">
        <v>158</v>
      </c>
      <c r="C43" s="268">
        <v>0</v>
      </c>
      <c r="D43" s="268">
        <v>0</v>
      </c>
    </row>
    <row r="44" spans="1:5" x14ac:dyDescent="0.2">
      <c r="A44" s="61">
        <v>1235</v>
      </c>
      <c r="B44" s="129" t="s">
        <v>159</v>
      </c>
      <c r="C44" s="268">
        <v>0</v>
      </c>
      <c r="D44" s="268">
        <v>0</v>
      </c>
    </row>
    <row r="45" spans="1:5" x14ac:dyDescent="0.2">
      <c r="A45" s="61">
        <v>1236</v>
      </c>
      <c r="B45" s="129" t="s">
        <v>160</v>
      </c>
      <c r="C45" s="268">
        <v>0</v>
      </c>
      <c r="D45" s="268">
        <v>0</v>
      </c>
    </row>
    <row r="46" spans="1:5" x14ac:dyDescent="0.2">
      <c r="A46" s="61">
        <v>1239</v>
      </c>
      <c r="B46" s="129" t="s">
        <v>161</v>
      </c>
      <c r="C46" s="268">
        <v>0</v>
      </c>
      <c r="D46" s="268">
        <v>0</v>
      </c>
    </row>
    <row r="47" spans="1:5" x14ac:dyDescent="0.2">
      <c r="A47" s="64">
        <v>1240</v>
      </c>
      <c r="B47" s="66" t="s">
        <v>162</v>
      </c>
      <c r="C47" s="272">
        <f>SUM(C48:C55)</f>
        <v>495088.33999999997</v>
      </c>
      <c r="D47" s="272">
        <f>SUM(D48:D55)</f>
        <v>418162.95999999996</v>
      </c>
    </row>
    <row r="48" spans="1:5" x14ac:dyDescent="0.2">
      <c r="A48" s="61">
        <v>1241</v>
      </c>
      <c r="B48" s="129" t="s">
        <v>163</v>
      </c>
      <c r="C48" s="268">
        <v>199807.66</v>
      </c>
      <c r="D48" s="268">
        <v>122882.28</v>
      </c>
      <c r="E48" s="62"/>
    </row>
    <row r="49" spans="1:6" x14ac:dyDescent="0.2">
      <c r="A49" s="61">
        <v>1242</v>
      </c>
      <c r="B49" s="129" t="s">
        <v>164</v>
      </c>
      <c r="C49" s="268">
        <v>266390.68</v>
      </c>
      <c r="D49" s="268">
        <v>266390.68</v>
      </c>
    </row>
    <row r="50" spans="1:6" x14ac:dyDescent="0.2">
      <c r="A50" s="61">
        <v>1243</v>
      </c>
      <c r="B50" s="129" t="s">
        <v>165</v>
      </c>
      <c r="C50" s="268">
        <v>0</v>
      </c>
      <c r="D50" s="268">
        <v>0</v>
      </c>
    </row>
    <row r="51" spans="1:6" x14ac:dyDescent="0.2">
      <c r="A51" s="61">
        <v>1244</v>
      </c>
      <c r="B51" s="129" t="s">
        <v>166</v>
      </c>
      <c r="C51" s="268">
        <v>0</v>
      </c>
      <c r="D51" s="268">
        <v>0</v>
      </c>
    </row>
    <row r="52" spans="1:6" x14ac:dyDescent="0.2">
      <c r="A52" s="61">
        <v>1245</v>
      </c>
      <c r="B52" s="129" t="s">
        <v>167</v>
      </c>
      <c r="C52" s="268">
        <v>0</v>
      </c>
      <c r="D52" s="268">
        <v>0</v>
      </c>
    </row>
    <row r="53" spans="1:6" x14ac:dyDescent="0.2">
      <c r="A53" s="61">
        <v>1246</v>
      </c>
      <c r="B53" s="129" t="s">
        <v>168</v>
      </c>
      <c r="C53" s="268">
        <v>28890</v>
      </c>
      <c r="D53" s="268">
        <v>28890</v>
      </c>
    </row>
    <row r="54" spans="1:6" x14ac:dyDescent="0.2">
      <c r="A54" s="61">
        <v>1247</v>
      </c>
      <c r="B54" s="129" t="s">
        <v>169</v>
      </c>
      <c r="C54" s="268">
        <v>0</v>
      </c>
      <c r="D54" s="268">
        <v>0</v>
      </c>
    </row>
    <row r="55" spans="1:6" x14ac:dyDescent="0.2">
      <c r="A55" s="61">
        <v>1248</v>
      </c>
      <c r="B55" s="129" t="s">
        <v>170</v>
      </c>
      <c r="C55" s="268">
        <v>0</v>
      </c>
      <c r="D55" s="268">
        <v>0</v>
      </c>
    </row>
    <row r="56" spans="1:6" x14ac:dyDescent="0.2">
      <c r="A56" s="64">
        <v>1250</v>
      </c>
      <c r="B56" s="66" t="s">
        <v>174</v>
      </c>
      <c r="C56" s="272">
        <f>+C57</f>
        <v>0</v>
      </c>
      <c r="D56" s="272">
        <f>+D57</f>
        <v>0</v>
      </c>
    </row>
    <row r="57" spans="1:6" x14ac:dyDescent="0.2">
      <c r="A57" s="61">
        <v>1251</v>
      </c>
      <c r="B57" s="129" t="s">
        <v>175</v>
      </c>
      <c r="C57" s="268">
        <v>0</v>
      </c>
      <c r="D57" s="268">
        <v>0</v>
      </c>
    </row>
    <row r="58" spans="1:6" x14ac:dyDescent="0.2">
      <c r="A58" s="61">
        <v>1252</v>
      </c>
      <c r="B58" s="129" t="s">
        <v>176</v>
      </c>
      <c r="C58" s="268">
        <v>0</v>
      </c>
      <c r="D58" s="268">
        <v>0</v>
      </c>
    </row>
    <row r="59" spans="1:6" x14ac:dyDescent="0.2">
      <c r="A59" s="61">
        <v>1253</v>
      </c>
      <c r="B59" s="129" t="s">
        <v>177</v>
      </c>
      <c r="C59" s="268">
        <v>0</v>
      </c>
      <c r="D59" s="268">
        <v>0</v>
      </c>
    </row>
    <row r="60" spans="1:6" x14ac:dyDescent="0.2">
      <c r="A60" s="61">
        <v>1254</v>
      </c>
      <c r="B60" s="129" t="s">
        <v>178</v>
      </c>
      <c r="C60" s="268">
        <v>0</v>
      </c>
      <c r="D60" s="268">
        <v>0</v>
      </c>
    </row>
    <row r="61" spans="1:6" x14ac:dyDescent="0.2">
      <c r="A61" s="61">
        <v>1259</v>
      </c>
      <c r="B61" s="129" t="s">
        <v>179</v>
      </c>
      <c r="C61" s="268">
        <v>0</v>
      </c>
      <c r="D61" s="268">
        <v>0</v>
      </c>
    </row>
    <row r="62" spans="1:6" x14ac:dyDescent="0.2">
      <c r="A62" s="61"/>
      <c r="B62" s="65" t="s">
        <v>467</v>
      </c>
      <c r="C62" s="272">
        <f>C39+C47+C56</f>
        <v>495088.33999999997</v>
      </c>
      <c r="D62" s="272">
        <f>D39+D47+D56</f>
        <v>418162.95999999996</v>
      </c>
      <c r="E62" s="153"/>
    </row>
    <row r="63" spans="1:6" x14ac:dyDescent="0.2">
      <c r="E63" s="62"/>
    </row>
    <row r="64" spans="1:6" ht="15" x14ac:dyDescent="0.25">
      <c r="A64" s="59" t="s">
        <v>468</v>
      </c>
      <c r="B64" s="59"/>
      <c r="C64" s="59"/>
      <c r="D64" s="59"/>
      <c r="F64"/>
    </row>
    <row r="65" spans="1:6" ht="15" x14ac:dyDescent="0.25">
      <c r="A65" s="60" t="s">
        <v>101</v>
      </c>
      <c r="B65" s="60" t="s">
        <v>458</v>
      </c>
      <c r="C65" s="63">
        <v>2022</v>
      </c>
      <c r="D65" s="63">
        <v>2021</v>
      </c>
      <c r="F65"/>
    </row>
    <row r="66" spans="1:6" ht="10.5" customHeight="1" x14ac:dyDescent="0.25">
      <c r="A66" s="64">
        <v>3210</v>
      </c>
      <c r="B66" s="66" t="s">
        <v>469</v>
      </c>
      <c r="C66" s="272">
        <v>1300012.93</v>
      </c>
      <c r="D66" s="272">
        <v>-1703891.49</v>
      </c>
      <c r="E66" s="134"/>
      <c r="F66"/>
    </row>
    <row r="67" spans="1:6" ht="18" customHeight="1" x14ac:dyDescent="0.25">
      <c r="A67" s="61"/>
      <c r="B67" s="65" t="s">
        <v>470</v>
      </c>
      <c r="C67" s="272">
        <f>+C68+C80+C115</f>
        <v>1549344.95</v>
      </c>
      <c r="D67" s="272">
        <f>+D68+D80+D115</f>
        <v>2061623.46</v>
      </c>
      <c r="E67" s="105"/>
      <c r="F67"/>
    </row>
    <row r="68" spans="1:6" ht="17.25" customHeight="1" x14ac:dyDescent="0.25">
      <c r="A68" s="64">
        <v>5400</v>
      </c>
      <c r="B68" s="66" t="s">
        <v>285</v>
      </c>
      <c r="C68" s="272">
        <v>0</v>
      </c>
      <c r="D68" s="272">
        <v>0</v>
      </c>
      <c r="F68"/>
    </row>
    <row r="69" spans="1:6" ht="9.9499999999999993" customHeight="1" x14ac:dyDescent="0.25">
      <c r="A69" s="61">
        <v>5410</v>
      </c>
      <c r="B69" s="129" t="s">
        <v>471</v>
      </c>
      <c r="C69" s="268">
        <v>0</v>
      </c>
      <c r="D69" s="268">
        <v>0</v>
      </c>
      <c r="F69"/>
    </row>
    <row r="70" spans="1:6" ht="9.9499999999999993" customHeight="1" x14ac:dyDescent="0.25">
      <c r="A70" s="61">
        <v>5411</v>
      </c>
      <c r="B70" s="129" t="s">
        <v>283</v>
      </c>
      <c r="C70" s="268">
        <v>0</v>
      </c>
      <c r="D70" s="268">
        <v>0</v>
      </c>
      <c r="F70"/>
    </row>
    <row r="71" spans="1:6" ht="9.9499999999999993" customHeight="1" x14ac:dyDescent="0.25">
      <c r="A71" s="61">
        <v>5420</v>
      </c>
      <c r="B71" s="129" t="s">
        <v>472</v>
      </c>
      <c r="C71" s="268">
        <v>0</v>
      </c>
      <c r="D71" s="268">
        <v>0</v>
      </c>
      <c r="F71"/>
    </row>
    <row r="72" spans="1:6" ht="9.9499999999999993" customHeight="1" x14ac:dyDescent="0.25">
      <c r="A72" s="61">
        <v>5421</v>
      </c>
      <c r="B72" s="129" t="s">
        <v>280</v>
      </c>
      <c r="C72" s="268">
        <v>0</v>
      </c>
      <c r="D72" s="268">
        <v>0</v>
      </c>
      <c r="F72"/>
    </row>
    <row r="73" spans="1:6" ht="9.9499999999999993" customHeight="1" x14ac:dyDescent="0.25">
      <c r="A73" s="61">
        <v>5430</v>
      </c>
      <c r="B73" s="129" t="s">
        <v>473</v>
      </c>
      <c r="C73" s="268">
        <v>0</v>
      </c>
      <c r="D73" s="268">
        <v>0</v>
      </c>
      <c r="F73"/>
    </row>
    <row r="74" spans="1:6" ht="9.9499999999999993" customHeight="1" x14ac:dyDescent="0.25">
      <c r="A74" s="61">
        <v>5431</v>
      </c>
      <c r="B74" s="129" t="s">
        <v>277</v>
      </c>
      <c r="C74" s="268">
        <v>0</v>
      </c>
      <c r="D74" s="268">
        <v>0</v>
      </c>
      <c r="F74"/>
    </row>
    <row r="75" spans="1:6" ht="9.9499999999999993" customHeight="1" x14ac:dyDescent="0.25">
      <c r="A75" s="61">
        <v>5440</v>
      </c>
      <c r="B75" s="129" t="s">
        <v>474</v>
      </c>
      <c r="C75" s="268">
        <v>0</v>
      </c>
      <c r="D75" s="268">
        <v>0</v>
      </c>
      <c r="F75"/>
    </row>
    <row r="76" spans="1:6" ht="9.9499999999999993" customHeight="1" x14ac:dyDescent="0.25">
      <c r="A76" s="61">
        <v>5441</v>
      </c>
      <c r="B76" s="129" t="s">
        <v>474</v>
      </c>
      <c r="C76" s="268">
        <v>0</v>
      </c>
      <c r="D76" s="268">
        <v>0</v>
      </c>
      <c r="F76"/>
    </row>
    <row r="77" spans="1:6" ht="9.9499999999999993" customHeight="1" x14ac:dyDescent="0.25">
      <c r="A77" s="61">
        <v>5450</v>
      </c>
      <c r="B77" s="129" t="s">
        <v>475</v>
      </c>
      <c r="C77" s="268">
        <v>0</v>
      </c>
      <c r="D77" s="268">
        <v>0</v>
      </c>
      <c r="F77"/>
    </row>
    <row r="78" spans="1:6" ht="9.9499999999999993" customHeight="1" x14ac:dyDescent="0.25">
      <c r="A78" s="61">
        <v>5451</v>
      </c>
      <c r="B78" s="129" t="s">
        <v>273</v>
      </c>
      <c r="C78" s="268">
        <v>0</v>
      </c>
      <c r="D78" s="268">
        <v>0</v>
      </c>
      <c r="F78"/>
    </row>
    <row r="79" spans="1:6" ht="9.9499999999999993" customHeight="1" x14ac:dyDescent="0.25">
      <c r="A79" s="61">
        <v>5452</v>
      </c>
      <c r="B79" s="129" t="s">
        <v>272</v>
      </c>
      <c r="C79" s="268">
        <v>0</v>
      </c>
      <c r="D79" s="268">
        <v>0</v>
      </c>
      <c r="F79"/>
    </row>
    <row r="80" spans="1:6" ht="12.75" customHeight="1" x14ac:dyDescent="0.25">
      <c r="A80" s="64">
        <v>5500</v>
      </c>
      <c r="B80" s="66" t="s">
        <v>271</v>
      </c>
      <c r="C80" s="272">
        <f>+C81</f>
        <v>1549344.95</v>
      </c>
      <c r="D80" s="272">
        <f>+D81</f>
        <v>2061623.46</v>
      </c>
      <c r="F80"/>
    </row>
    <row r="81" spans="1:6" ht="12.75" customHeight="1" x14ac:dyDescent="0.25">
      <c r="A81" s="64">
        <v>5510</v>
      </c>
      <c r="B81" s="66" t="s">
        <v>270</v>
      </c>
      <c r="C81" s="272">
        <f>SUM(C82:C89)</f>
        <v>1549344.95</v>
      </c>
      <c r="D81" s="272">
        <f>SUM(D82:D89)</f>
        <v>2061623.46</v>
      </c>
      <c r="F81"/>
    </row>
    <row r="82" spans="1:6" ht="9.9499999999999993" customHeight="1" x14ac:dyDescent="0.25">
      <c r="A82" s="61">
        <v>5511</v>
      </c>
      <c r="B82" s="129" t="s">
        <v>269</v>
      </c>
      <c r="C82" s="268">
        <v>0</v>
      </c>
      <c r="D82" s="268">
        <v>0</v>
      </c>
      <c r="F82"/>
    </row>
    <row r="83" spans="1:6" ht="9.9499999999999993" customHeight="1" x14ac:dyDescent="0.25">
      <c r="A83" s="61">
        <v>5512</v>
      </c>
      <c r="B83" s="129" t="s">
        <v>268</v>
      </c>
      <c r="C83" s="268">
        <v>0</v>
      </c>
      <c r="D83" s="268">
        <v>0</v>
      </c>
      <c r="F83"/>
    </row>
    <row r="84" spans="1:6" ht="9.9499999999999993" customHeight="1" x14ac:dyDescent="0.25">
      <c r="A84" s="61">
        <v>5513</v>
      </c>
      <c r="B84" s="129" t="s">
        <v>267</v>
      </c>
      <c r="C84" s="268">
        <v>0</v>
      </c>
      <c r="D84" s="268">
        <v>0</v>
      </c>
      <c r="F84"/>
    </row>
    <row r="85" spans="1:6" ht="9.9499999999999993" customHeight="1" x14ac:dyDescent="0.25">
      <c r="A85" s="61">
        <v>5514</v>
      </c>
      <c r="B85" s="129" t="s">
        <v>266</v>
      </c>
      <c r="C85" s="268">
        <v>0</v>
      </c>
      <c r="D85" s="268">
        <v>0</v>
      </c>
      <c r="F85"/>
    </row>
    <row r="86" spans="1:6" ht="9.9499999999999993" customHeight="1" x14ac:dyDescent="0.25">
      <c r="A86" s="61">
        <v>5515</v>
      </c>
      <c r="B86" s="129" t="s">
        <v>265</v>
      </c>
      <c r="C86" s="268">
        <v>1542686.51</v>
      </c>
      <c r="D86" s="268">
        <v>2054965.02</v>
      </c>
      <c r="F86"/>
    </row>
    <row r="87" spans="1:6" ht="9.9499999999999993" customHeight="1" x14ac:dyDescent="0.25">
      <c r="A87" s="61">
        <v>5516</v>
      </c>
      <c r="B87" s="129" t="s">
        <v>264</v>
      </c>
      <c r="C87" s="268">
        <v>0</v>
      </c>
      <c r="D87" s="268">
        <v>0</v>
      </c>
      <c r="F87"/>
    </row>
    <row r="88" spans="1:6" ht="9.9499999999999993" customHeight="1" x14ac:dyDescent="0.25">
      <c r="A88" s="61">
        <v>5517</v>
      </c>
      <c r="B88" s="129" t="s">
        <v>263</v>
      </c>
      <c r="C88" s="268">
        <v>6658.44</v>
      </c>
      <c r="D88" s="268">
        <v>6658.44</v>
      </c>
      <c r="F88"/>
    </row>
    <row r="89" spans="1:6" ht="9.9499999999999993" customHeight="1" x14ac:dyDescent="0.25">
      <c r="A89" s="61">
        <v>5518</v>
      </c>
      <c r="B89" s="129" t="s">
        <v>262</v>
      </c>
      <c r="C89" s="268">
        <v>0</v>
      </c>
      <c r="D89" s="268">
        <v>0</v>
      </c>
      <c r="F89"/>
    </row>
    <row r="90" spans="1:6" ht="9.9499999999999993" customHeight="1" x14ac:dyDescent="0.25">
      <c r="A90" s="64">
        <v>5520</v>
      </c>
      <c r="B90" s="66" t="s">
        <v>261</v>
      </c>
      <c r="C90" s="272">
        <v>0</v>
      </c>
      <c r="D90" s="272">
        <v>0</v>
      </c>
      <c r="F90"/>
    </row>
    <row r="91" spans="1:6" ht="9.9499999999999993" customHeight="1" x14ac:dyDescent="0.25">
      <c r="A91" s="61">
        <v>5521</v>
      </c>
      <c r="B91" s="129" t="s">
        <v>260</v>
      </c>
      <c r="C91" s="268">
        <v>0</v>
      </c>
      <c r="D91" s="268">
        <v>0</v>
      </c>
      <c r="F91"/>
    </row>
    <row r="92" spans="1:6" ht="9.9499999999999993" customHeight="1" x14ac:dyDescent="0.25">
      <c r="A92" s="61">
        <v>5522</v>
      </c>
      <c r="B92" s="129" t="s">
        <v>259</v>
      </c>
      <c r="C92" s="268">
        <v>0</v>
      </c>
      <c r="D92" s="268">
        <v>0</v>
      </c>
      <c r="F92"/>
    </row>
    <row r="93" spans="1:6" ht="9.9499999999999993" customHeight="1" x14ac:dyDescent="0.25">
      <c r="A93" s="64">
        <v>5530</v>
      </c>
      <c r="B93" s="66" t="s">
        <v>258</v>
      </c>
      <c r="C93" s="272">
        <v>0</v>
      </c>
      <c r="D93" s="272">
        <v>0</v>
      </c>
      <c r="F93"/>
    </row>
    <row r="94" spans="1:6" ht="9.9499999999999993" customHeight="1" x14ac:dyDescent="0.25">
      <c r="A94" s="61">
        <v>5531</v>
      </c>
      <c r="B94" s="129" t="s">
        <v>257</v>
      </c>
      <c r="C94" s="268">
        <v>0</v>
      </c>
      <c r="D94" s="268">
        <v>0</v>
      </c>
      <c r="F94"/>
    </row>
    <row r="95" spans="1:6" ht="9.9499999999999993" customHeight="1" x14ac:dyDescent="0.25">
      <c r="A95" s="61">
        <v>5532</v>
      </c>
      <c r="B95" s="129" t="s">
        <v>256</v>
      </c>
      <c r="C95" s="268">
        <v>0</v>
      </c>
      <c r="D95" s="268">
        <v>0</v>
      </c>
      <c r="F95"/>
    </row>
    <row r="96" spans="1:6" ht="9.9499999999999993" customHeight="1" x14ac:dyDescent="0.25">
      <c r="A96" s="61">
        <v>5533</v>
      </c>
      <c r="B96" s="129" t="s">
        <v>255</v>
      </c>
      <c r="C96" s="268">
        <v>0</v>
      </c>
      <c r="D96" s="268">
        <v>0</v>
      </c>
      <c r="F96"/>
    </row>
    <row r="97" spans="1:6" ht="9.9499999999999993" customHeight="1" x14ac:dyDescent="0.25">
      <c r="A97" s="61">
        <v>5534</v>
      </c>
      <c r="B97" s="129" t="s">
        <v>254</v>
      </c>
      <c r="C97" s="268">
        <v>0</v>
      </c>
      <c r="D97" s="268">
        <v>0</v>
      </c>
      <c r="F97"/>
    </row>
    <row r="98" spans="1:6" ht="9.9499999999999993" customHeight="1" x14ac:dyDescent="0.25">
      <c r="A98" s="61">
        <v>5535</v>
      </c>
      <c r="B98" s="129" t="s">
        <v>253</v>
      </c>
      <c r="C98" s="268">
        <v>0</v>
      </c>
      <c r="D98" s="268">
        <v>0</v>
      </c>
      <c r="F98"/>
    </row>
    <row r="99" spans="1:6" ht="9.9499999999999993" customHeight="1" x14ac:dyDescent="0.25">
      <c r="A99" s="64">
        <v>5540</v>
      </c>
      <c r="B99" s="66" t="s">
        <v>252</v>
      </c>
      <c r="C99" s="272">
        <v>0</v>
      </c>
      <c r="D99" s="272">
        <v>0</v>
      </c>
      <c r="F99"/>
    </row>
    <row r="100" spans="1:6" ht="9.9499999999999993" customHeight="1" x14ac:dyDescent="0.25">
      <c r="A100" s="61">
        <v>5541</v>
      </c>
      <c r="B100" s="129" t="s">
        <v>252</v>
      </c>
      <c r="C100" s="268">
        <v>0</v>
      </c>
      <c r="D100" s="268">
        <v>0</v>
      </c>
      <c r="F100"/>
    </row>
    <row r="101" spans="1:6" ht="9.9499999999999993" customHeight="1" x14ac:dyDescent="0.25">
      <c r="A101" s="64">
        <v>5550</v>
      </c>
      <c r="B101" s="66" t="s">
        <v>251</v>
      </c>
      <c r="C101" s="272">
        <v>0</v>
      </c>
      <c r="D101" s="272">
        <v>0</v>
      </c>
      <c r="F101"/>
    </row>
    <row r="102" spans="1:6" ht="9.9499999999999993" customHeight="1" x14ac:dyDescent="0.25">
      <c r="A102" s="61">
        <v>5551</v>
      </c>
      <c r="B102" s="129" t="s">
        <v>251</v>
      </c>
      <c r="C102" s="268">
        <v>0</v>
      </c>
      <c r="D102" s="268">
        <v>0</v>
      </c>
      <c r="F102"/>
    </row>
    <row r="103" spans="1:6" ht="9.9499999999999993" customHeight="1" x14ac:dyDescent="0.25">
      <c r="A103" s="64">
        <v>5590</v>
      </c>
      <c r="B103" s="66" t="s">
        <v>250</v>
      </c>
      <c r="C103" s="272">
        <v>0</v>
      </c>
      <c r="D103" s="272">
        <v>0</v>
      </c>
      <c r="F103"/>
    </row>
    <row r="104" spans="1:6" ht="9.9499999999999993" customHeight="1" x14ac:dyDescent="0.25">
      <c r="A104" s="61">
        <v>5591</v>
      </c>
      <c r="B104" s="129" t="s">
        <v>249</v>
      </c>
      <c r="C104" s="268">
        <v>0</v>
      </c>
      <c r="D104" s="268">
        <v>0</v>
      </c>
      <c r="F104"/>
    </row>
    <row r="105" spans="1:6" ht="9.9499999999999993" customHeight="1" x14ac:dyDescent="0.25">
      <c r="A105" s="61">
        <v>5592</v>
      </c>
      <c r="B105" s="129" t="s">
        <v>248</v>
      </c>
      <c r="C105" s="268">
        <v>0</v>
      </c>
      <c r="D105" s="268">
        <v>0</v>
      </c>
      <c r="F105"/>
    </row>
    <row r="106" spans="1:6" ht="9.9499999999999993" customHeight="1" x14ac:dyDescent="0.25">
      <c r="A106" s="61">
        <v>5593</v>
      </c>
      <c r="B106" s="129" t="s">
        <v>247</v>
      </c>
      <c r="C106" s="268">
        <v>0</v>
      </c>
      <c r="D106" s="268">
        <v>0</v>
      </c>
      <c r="F106"/>
    </row>
    <row r="107" spans="1:6" ht="9.9499999999999993" customHeight="1" x14ac:dyDescent="0.25">
      <c r="A107" s="61">
        <v>5594</v>
      </c>
      <c r="B107" s="129" t="s">
        <v>476</v>
      </c>
      <c r="C107" s="268">
        <v>0</v>
      </c>
      <c r="D107" s="268">
        <v>0</v>
      </c>
      <c r="F107"/>
    </row>
    <row r="108" spans="1:6" ht="9.9499999999999993" customHeight="1" x14ac:dyDescent="0.25">
      <c r="A108" s="61">
        <v>5595</v>
      </c>
      <c r="B108" s="129" t="s">
        <v>245</v>
      </c>
      <c r="C108" s="268">
        <v>0</v>
      </c>
      <c r="D108" s="268">
        <v>0</v>
      </c>
      <c r="F108"/>
    </row>
    <row r="109" spans="1:6" ht="9.9499999999999993" customHeight="1" x14ac:dyDescent="0.25">
      <c r="A109" s="61">
        <v>5596</v>
      </c>
      <c r="B109" s="129" t="s">
        <v>244</v>
      </c>
      <c r="C109" s="268">
        <v>0</v>
      </c>
      <c r="D109" s="268">
        <v>0</v>
      </c>
      <c r="F109"/>
    </row>
    <row r="110" spans="1:6" ht="9.9499999999999993" customHeight="1" x14ac:dyDescent="0.25">
      <c r="A110" s="61">
        <v>5597</v>
      </c>
      <c r="B110" s="129" t="s">
        <v>243</v>
      </c>
      <c r="C110" s="268">
        <v>0</v>
      </c>
      <c r="D110" s="268">
        <v>0</v>
      </c>
      <c r="F110"/>
    </row>
    <row r="111" spans="1:6" ht="9.9499999999999993" customHeight="1" x14ac:dyDescent="0.25">
      <c r="A111" s="61">
        <v>5599</v>
      </c>
      <c r="B111" s="129" t="s">
        <v>241</v>
      </c>
      <c r="C111" s="268">
        <v>0</v>
      </c>
      <c r="D111" s="268">
        <v>0</v>
      </c>
      <c r="F111"/>
    </row>
    <row r="112" spans="1:6" ht="9.9499999999999993" customHeight="1" x14ac:dyDescent="0.25">
      <c r="A112" s="64">
        <v>5600</v>
      </c>
      <c r="B112" s="66" t="s">
        <v>240</v>
      </c>
      <c r="C112" s="272">
        <v>0</v>
      </c>
      <c r="D112" s="272">
        <v>0</v>
      </c>
      <c r="F112"/>
    </row>
    <row r="113" spans="1:6" ht="9.9499999999999993" customHeight="1" x14ac:dyDescent="0.25">
      <c r="A113" s="64">
        <v>5610</v>
      </c>
      <c r="B113" s="66" t="s">
        <v>239</v>
      </c>
      <c r="C113" s="272">
        <v>0</v>
      </c>
      <c r="D113" s="272">
        <v>0</v>
      </c>
      <c r="F113"/>
    </row>
    <row r="114" spans="1:6" ht="9.9499999999999993" customHeight="1" x14ac:dyDescent="0.25">
      <c r="A114" s="61">
        <v>5611</v>
      </c>
      <c r="B114" s="129" t="s">
        <v>238</v>
      </c>
      <c r="C114" s="268">
        <v>0</v>
      </c>
      <c r="D114" s="268">
        <v>0</v>
      </c>
      <c r="F114"/>
    </row>
    <row r="115" spans="1:6" ht="9.9499999999999993" customHeight="1" x14ac:dyDescent="0.25">
      <c r="A115" s="64">
        <v>2110</v>
      </c>
      <c r="B115" s="67" t="s">
        <v>477</v>
      </c>
      <c r="C115" s="272">
        <f>SUM(C116:C120)</f>
        <v>0</v>
      </c>
      <c r="D115" s="272">
        <v>0</v>
      </c>
      <c r="F115"/>
    </row>
    <row r="116" spans="1:6" ht="9.9499999999999993" customHeight="1" x14ac:dyDescent="0.25">
      <c r="A116" s="61">
        <v>2111</v>
      </c>
      <c r="B116" s="129" t="s">
        <v>478</v>
      </c>
      <c r="C116" s="268">
        <v>0</v>
      </c>
      <c r="D116" s="268">
        <v>0</v>
      </c>
      <c r="F116"/>
    </row>
    <row r="117" spans="1:6" ht="9.9499999999999993" customHeight="1" x14ac:dyDescent="0.25">
      <c r="A117" s="61">
        <v>2112</v>
      </c>
      <c r="B117" s="129" t="s">
        <v>479</v>
      </c>
      <c r="C117" s="268">
        <v>0</v>
      </c>
      <c r="D117" s="268">
        <v>0</v>
      </c>
      <c r="F117"/>
    </row>
    <row r="118" spans="1:6" ht="9.9499999999999993" customHeight="1" x14ac:dyDescent="0.25">
      <c r="A118" s="61">
        <v>2112</v>
      </c>
      <c r="B118" s="129" t="s">
        <v>480</v>
      </c>
      <c r="C118" s="268">
        <v>0</v>
      </c>
      <c r="D118" s="268">
        <v>0</v>
      </c>
      <c r="F118"/>
    </row>
    <row r="119" spans="1:6" ht="9.9499999999999993" customHeight="1" x14ac:dyDescent="0.25">
      <c r="A119" s="61">
        <v>2115</v>
      </c>
      <c r="B119" s="129" t="s">
        <v>481</v>
      </c>
      <c r="C119" s="268">
        <v>0</v>
      </c>
      <c r="D119" s="268">
        <v>0</v>
      </c>
      <c r="F119"/>
    </row>
    <row r="120" spans="1:6" ht="9.9499999999999993" customHeight="1" x14ac:dyDescent="0.25">
      <c r="A120" s="61">
        <v>2114</v>
      </c>
      <c r="B120" s="129" t="s">
        <v>482</v>
      </c>
      <c r="C120" s="268">
        <v>0</v>
      </c>
      <c r="D120" s="268">
        <v>0</v>
      </c>
      <c r="F120"/>
    </row>
    <row r="121" spans="1:6" ht="9.9499999999999993" customHeight="1" x14ac:dyDescent="0.25">
      <c r="A121" s="61"/>
      <c r="B121" s="65" t="s">
        <v>483</v>
      </c>
      <c r="C121" s="272">
        <v>0</v>
      </c>
      <c r="D121" s="272">
        <v>0</v>
      </c>
      <c r="F121"/>
    </row>
    <row r="122" spans="1:6" ht="9.9499999999999993" customHeight="1" x14ac:dyDescent="0.2">
      <c r="A122" s="64">
        <v>4300</v>
      </c>
      <c r="B122" s="133" t="s">
        <v>377</v>
      </c>
      <c r="C122" s="268">
        <v>0</v>
      </c>
      <c r="D122" s="268">
        <v>0</v>
      </c>
    </row>
    <row r="123" spans="1:6" ht="9.9499999999999993" customHeight="1" x14ac:dyDescent="0.2">
      <c r="A123" s="64">
        <v>4310</v>
      </c>
      <c r="B123" s="133" t="s">
        <v>376</v>
      </c>
      <c r="C123" s="272">
        <v>0</v>
      </c>
      <c r="D123" s="272">
        <v>0</v>
      </c>
    </row>
    <row r="124" spans="1:6" ht="9.9499999999999993" customHeight="1" x14ac:dyDescent="0.2">
      <c r="A124" s="61">
        <v>4311</v>
      </c>
      <c r="B124" s="121" t="s">
        <v>375</v>
      </c>
      <c r="C124" s="268">
        <v>0</v>
      </c>
      <c r="D124" s="268">
        <v>0</v>
      </c>
    </row>
    <row r="125" spans="1:6" ht="9.9499999999999993" customHeight="1" x14ac:dyDescent="0.2">
      <c r="A125" s="61">
        <v>4319</v>
      </c>
      <c r="B125" s="121" t="s">
        <v>374</v>
      </c>
      <c r="C125" s="268">
        <v>0</v>
      </c>
      <c r="D125" s="268">
        <v>0</v>
      </c>
    </row>
    <row r="126" spans="1:6" ht="9.9499999999999993" customHeight="1" x14ac:dyDescent="0.2">
      <c r="A126" s="64">
        <v>4320</v>
      </c>
      <c r="B126" s="133" t="s">
        <v>373</v>
      </c>
      <c r="C126" s="272">
        <v>0</v>
      </c>
      <c r="D126" s="272">
        <v>0</v>
      </c>
    </row>
    <row r="127" spans="1:6" ht="9.9499999999999993" customHeight="1" x14ac:dyDescent="0.2">
      <c r="A127" s="61">
        <v>4321</v>
      </c>
      <c r="B127" s="121" t="s">
        <v>372</v>
      </c>
      <c r="C127" s="268">
        <v>0</v>
      </c>
      <c r="D127" s="268">
        <v>0</v>
      </c>
    </row>
    <row r="128" spans="1:6" ht="9.9499999999999993" customHeight="1" x14ac:dyDescent="0.2">
      <c r="A128" s="61">
        <v>4322</v>
      </c>
      <c r="B128" s="121" t="s">
        <v>371</v>
      </c>
      <c r="C128" s="268">
        <v>0</v>
      </c>
      <c r="D128" s="268">
        <v>0</v>
      </c>
    </row>
    <row r="129" spans="1:6" ht="9.9499999999999993" customHeight="1" x14ac:dyDescent="0.2">
      <c r="A129" s="61">
        <v>4323</v>
      </c>
      <c r="B129" s="121" t="s">
        <v>370</v>
      </c>
      <c r="C129" s="268">
        <v>0</v>
      </c>
      <c r="D129" s="268">
        <v>0</v>
      </c>
    </row>
    <row r="130" spans="1:6" ht="9.9499999999999993" customHeight="1" x14ac:dyDescent="0.2">
      <c r="A130" s="61">
        <v>4324</v>
      </c>
      <c r="B130" s="121" t="s">
        <v>369</v>
      </c>
      <c r="C130" s="268">
        <v>0</v>
      </c>
      <c r="D130" s="268">
        <v>0</v>
      </c>
    </row>
    <row r="131" spans="1:6" ht="9.9499999999999993" customHeight="1" x14ac:dyDescent="0.2">
      <c r="A131" s="61">
        <v>4325</v>
      </c>
      <c r="B131" s="121" t="s">
        <v>368</v>
      </c>
      <c r="C131" s="268">
        <v>0</v>
      </c>
      <c r="D131" s="268">
        <v>0</v>
      </c>
    </row>
    <row r="132" spans="1:6" ht="9.9499999999999993" customHeight="1" x14ac:dyDescent="0.2">
      <c r="A132" s="64">
        <v>4330</v>
      </c>
      <c r="B132" s="133" t="s">
        <v>367</v>
      </c>
      <c r="C132" s="272">
        <v>0</v>
      </c>
      <c r="D132" s="272">
        <v>0</v>
      </c>
    </row>
    <row r="133" spans="1:6" ht="9.9499999999999993" customHeight="1" x14ac:dyDescent="0.2">
      <c r="A133" s="61">
        <v>4331</v>
      </c>
      <c r="B133" s="121" t="s">
        <v>367</v>
      </c>
      <c r="C133" s="268">
        <v>0</v>
      </c>
      <c r="D133" s="268">
        <v>0</v>
      </c>
    </row>
    <row r="134" spans="1:6" ht="9.9499999999999993" customHeight="1" x14ac:dyDescent="0.2">
      <c r="A134" s="64">
        <v>4340</v>
      </c>
      <c r="B134" s="133" t="s">
        <v>366</v>
      </c>
      <c r="C134" s="272">
        <v>0</v>
      </c>
      <c r="D134" s="272">
        <v>0</v>
      </c>
    </row>
    <row r="135" spans="1:6" ht="9.9499999999999993" customHeight="1" x14ac:dyDescent="0.2">
      <c r="A135" s="61">
        <v>4341</v>
      </c>
      <c r="B135" s="121" t="s">
        <v>366</v>
      </c>
      <c r="C135" s="268">
        <v>0</v>
      </c>
      <c r="D135" s="268">
        <v>0</v>
      </c>
    </row>
    <row r="136" spans="1:6" ht="9.9499999999999993" customHeight="1" x14ac:dyDescent="0.2">
      <c r="A136" s="64">
        <v>4390</v>
      </c>
      <c r="B136" s="133" t="s">
        <v>360</v>
      </c>
      <c r="C136" s="272">
        <v>0</v>
      </c>
      <c r="D136" s="272">
        <v>0</v>
      </c>
    </row>
    <row r="137" spans="1:6" ht="9.9499999999999993" customHeight="1" x14ac:dyDescent="0.2">
      <c r="A137" s="61">
        <v>4392</v>
      </c>
      <c r="B137" s="121" t="s">
        <v>365</v>
      </c>
      <c r="C137" s="268">
        <v>0</v>
      </c>
      <c r="D137" s="268">
        <v>0</v>
      </c>
    </row>
    <row r="138" spans="1:6" ht="9.9499999999999993" customHeight="1" x14ac:dyDescent="0.2">
      <c r="A138" s="61">
        <v>4393</v>
      </c>
      <c r="B138" s="121" t="s">
        <v>364</v>
      </c>
      <c r="C138" s="268">
        <v>0</v>
      </c>
      <c r="D138" s="268">
        <v>0</v>
      </c>
    </row>
    <row r="139" spans="1:6" ht="9.9499999999999993" customHeight="1" x14ac:dyDescent="0.2">
      <c r="A139" s="61">
        <v>4394</v>
      </c>
      <c r="B139" s="121" t="s">
        <v>363</v>
      </c>
      <c r="C139" s="268">
        <v>0</v>
      </c>
      <c r="D139" s="268">
        <v>0</v>
      </c>
    </row>
    <row r="140" spans="1:6" ht="9.9499999999999993" customHeight="1" x14ac:dyDescent="0.2">
      <c r="A140" s="61">
        <v>4395</v>
      </c>
      <c r="B140" s="121" t="s">
        <v>244</v>
      </c>
      <c r="C140" s="268">
        <v>0</v>
      </c>
      <c r="D140" s="268">
        <v>0</v>
      </c>
    </row>
    <row r="141" spans="1:6" ht="9.9499999999999993" customHeight="1" x14ac:dyDescent="0.2">
      <c r="A141" s="61">
        <v>4396</v>
      </c>
      <c r="B141" s="121" t="s">
        <v>362</v>
      </c>
      <c r="C141" s="268">
        <v>0</v>
      </c>
      <c r="D141" s="268">
        <v>0</v>
      </c>
    </row>
    <row r="142" spans="1:6" ht="9.9499999999999993" customHeight="1" x14ac:dyDescent="0.2">
      <c r="A142" s="61">
        <v>4397</v>
      </c>
      <c r="B142" s="121" t="s">
        <v>361</v>
      </c>
      <c r="C142" s="268">
        <v>0</v>
      </c>
      <c r="D142" s="268">
        <v>0</v>
      </c>
    </row>
    <row r="143" spans="1:6" ht="9.9499999999999993" customHeight="1" x14ac:dyDescent="0.2">
      <c r="A143" s="61">
        <v>4399</v>
      </c>
      <c r="B143" s="121" t="s">
        <v>360</v>
      </c>
      <c r="C143" s="268">
        <v>0</v>
      </c>
      <c r="D143" s="268">
        <v>0</v>
      </c>
    </row>
    <row r="144" spans="1:6" ht="9.9499999999999993" customHeight="1" x14ac:dyDescent="0.25">
      <c r="A144" s="64">
        <v>1120</v>
      </c>
      <c r="B144" s="67" t="s">
        <v>484</v>
      </c>
      <c r="C144" s="272">
        <v>0</v>
      </c>
      <c r="D144" s="272">
        <v>0</v>
      </c>
      <c r="F144"/>
    </row>
    <row r="145" spans="1:6" customFormat="1" ht="9.9499999999999993" customHeight="1" x14ac:dyDescent="0.25">
      <c r="A145" s="61">
        <v>1124</v>
      </c>
      <c r="B145" s="115" t="s">
        <v>485</v>
      </c>
      <c r="C145" s="268">
        <v>0</v>
      </c>
      <c r="D145" s="268">
        <v>0</v>
      </c>
    </row>
    <row r="146" spans="1:6" ht="9.9499999999999993" customHeight="1" x14ac:dyDescent="0.25">
      <c r="A146" s="61">
        <v>1124</v>
      </c>
      <c r="B146" s="115" t="s">
        <v>486</v>
      </c>
      <c r="C146" s="268">
        <v>0</v>
      </c>
      <c r="D146" s="268">
        <v>0</v>
      </c>
      <c r="F146"/>
    </row>
    <row r="147" spans="1:6" ht="9.9499999999999993" customHeight="1" x14ac:dyDescent="0.25">
      <c r="A147" s="61">
        <v>1124</v>
      </c>
      <c r="B147" s="115" t="s">
        <v>487</v>
      </c>
      <c r="C147" s="268">
        <v>0</v>
      </c>
      <c r="D147" s="268">
        <v>0</v>
      </c>
      <c r="F147"/>
    </row>
    <row r="148" spans="1:6" ht="9.9499999999999993" customHeight="1" x14ac:dyDescent="0.25">
      <c r="A148" s="61">
        <v>1124</v>
      </c>
      <c r="B148" s="115" t="s">
        <v>488</v>
      </c>
      <c r="C148" s="268">
        <v>0</v>
      </c>
      <c r="D148" s="268">
        <v>0</v>
      </c>
      <c r="F148"/>
    </row>
    <row r="149" spans="1:6" ht="9.9499999999999993" customHeight="1" x14ac:dyDescent="0.25">
      <c r="A149" s="61">
        <v>1124</v>
      </c>
      <c r="B149" s="115" t="s">
        <v>489</v>
      </c>
      <c r="C149" s="268">
        <v>0</v>
      </c>
      <c r="D149" s="268">
        <v>0</v>
      </c>
      <c r="F149"/>
    </row>
    <row r="150" spans="1:6" ht="9.9499999999999993" customHeight="1" x14ac:dyDescent="0.25">
      <c r="A150" s="61">
        <v>1124</v>
      </c>
      <c r="B150" s="115" t="s">
        <v>490</v>
      </c>
      <c r="C150" s="268">
        <v>0</v>
      </c>
      <c r="D150" s="268">
        <v>0</v>
      </c>
      <c r="F150"/>
    </row>
    <row r="151" spans="1:6" ht="9.9499999999999993" customHeight="1" x14ac:dyDescent="0.25">
      <c r="A151" s="61">
        <v>1122</v>
      </c>
      <c r="B151" s="115" t="s">
        <v>491</v>
      </c>
      <c r="C151" s="268">
        <v>0</v>
      </c>
      <c r="D151" s="268">
        <v>0</v>
      </c>
      <c r="F151"/>
    </row>
    <row r="152" spans="1:6" ht="9.9499999999999993" customHeight="1" x14ac:dyDescent="0.25">
      <c r="A152" s="61">
        <v>1122</v>
      </c>
      <c r="B152" s="115" t="s">
        <v>492</v>
      </c>
      <c r="C152" s="268">
        <v>0</v>
      </c>
      <c r="D152" s="268">
        <v>0</v>
      </c>
      <c r="F152"/>
    </row>
    <row r="153" spans="1:6" ht="9.9499999999999993" customHeight="1" x14ac:dyDescent="0.25">
      <c r="A153" s="61">
        <v>1122</v>
      </c>
      <c r="B153" s="115" t="s">
        <v>493</v>
      </c>
      <c r="C153" s="268">
        <v>0</v>
      </c>
      <c r="D153" s="268">
        <v>0</v>
      </c>
      <c r="F153"/>
    </row>
    <row r="154" spans="1:6" ht="9.9499999999999993" customHeight="1" x14ac:dyDescent="0.25">
      <c r="A154" s="61"/>
      <c r="B154" s="68" t="s">
        <v>494</v>
      </c>
      <c r="C154" s="272">
        <f>C66+C67-C121</f>
        <v>2849357.88</v>
      </c>
      <c r="D154" s="272">
        <f>D66+D67-D121</f>
        <v>357731.97</v>
      </c>
      <c r="F154"/>
    </row>
    <row r="155" spans="1:6" ht="9.9499999999999993" customHeight="1" x14ac:dyDescent="0.25">
      <c r="F155"/>
    </row>
    <row r="156" spans="1:6" ht="9.9499999999999993" customHeight="1" x14ac:dyDescent="0.25">
      <c r="B156" s="40" t="s">
        <v>237</v>
      </c>
      <c r="F156"/>
    </row>
    <row r="157" spans="1:6" ht="9.9499999999999993" customHeight="1" x14ac:dyDescent="0.25">
      <c r="F157"/>
    </row>
    <row r="158" spans="1:6" ht="15" x14ac:dyDescent="0.25">
      <c r="F158"/>
    </row>
    <row r="159" spans="1:6" ht="15" x14ac:dyDescent="0.25">
      <c r="F159"/>
    </row>
    <row r="160" spans="1:6" ht="15" x14ac:dyDescent="0.25">
      <c r="F160"/>
    </row>
    <row r="161" spans="6:7" ht="15" x14ac:dyDescent="0.25">
      <c r="F161"/>
    </row>
    <row r="162" spans="6:7" ht="15" x14ac:dyDescent="0.25">
      <c r="F162"/>
    </row>
    <row r="163" spans="6:7" ht="15" x14ac:dyDescent="0.25">
      <c r="F163"/>
      <c r="G163" s="69"/>
    </row>
    <row r="164" spans="6:7" ht="15" x14ac:dyDescent="0.25">
      <c r="F164"/>
    </row>
    <row r="165" spans="6:7" ht="15" x14ac:dyDescent="0.25">
      <c r="F165"/>
    </row>
    <row r="166" spans="6:7" ht="15" x14ac:dyDescent="0.25">
      <c r="F166"/>
    </row>
    <row r="167" spans="6:7" ht="15" x14ac:dyDescent="0.25">
      <c r="F167"/>
    </row>
    <row r="168" spans="6:7" ht="15" x14ac:dyDescent="0.25">
      <c r="F168"/>
    </row>
  </sheetData>
  <sheetProtection formatCells="0" formatColumns="0" formatRows="0" insertColumns="0" insertRows="0" insertHyperlinks="0" deleteColumns="0" deleteRows="0" sort="0" autoFilter="0" pivotTables="0"/>
  <mergeCells count="3">
    <mergeCell ref="A1:C1"/>
    <mergeCell ref="A2:C2"/>
    <mergeCell ref="A3:C3"/>
  </mergeCells>
  <dataValidations count="2">
    <dataValidation allowBlank="1" showInputMessage="1" showErrorMessage="1" prompt="Saldo al 31 de diciembre del año anterior que se presenta" sqref="D7 D65"/>
    <dataValidation allowBlank="1" showInputMessage="1" showErrorMessage="1" prompt="Importe final del periodo que corresponde la información financiera trimestral que se presenta." sqref="C7 C65"/>
  </dataValidations>
  <printOptions horizontalCentered="1" verticalCentered="1"/>
  <pageMargins left="0.70866141732283472" right="0.70866141732283472" top="0.94488188976377963" bottom="0.74803149606299213" header="0.31496062992125984" footer="0.31496062992125984"/>
  <pageSetup scale="65" orientation="portrait" verticalDpi="3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pageSetUpPr fitToPage="1"/>
  </sheetPr>
  <dimension ref="A1:C22"/>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28515625" style="73" customWidth="1"/>
    <col min="2" max="2" width="63.140625" style="73" customWidth="1"/>
    <col min="3" max="3" width="42.140625" style="73" customWidth="1"/>
    <col min="4" max="16384" width="11.42578125" style="73"/>
  </cols>
  <sheetData>
    <row r="1" spans="1:3" s="131" customFormat="1" ht="18" customHeight="1" x14ac:dyDescent="0.25">
      <c r="A1" s="382" t="s">
        <v>72</v>
      </c>
      <c r="B1" s="383"/>
      <c r="C1" s="384"/>
    </row>
    <row r="2" spans="1:3" s="131" customFormat="1" ht="18" customHeight="1" x14ac:dyDescent="0.25">
      <c r="A2" s="385" t="s">
        <v>495</v>
      </c>
      <c r="B2" s="386"/>
      <c r="C2" s="387"/>
    </row>
    <row r="3" spans="1:3" s="131" customFormat="1" ht="18" customHeight="1" x14ac:dyDescent="0.25">
      <c r="A3" s="385" t="str">
        <f>[1]ESF!A3</f>
        <v>Correspondiente del 01 de enero al 31 de diciembre de 2022</v>
      </c>
      <c r="B3" s="386"/>
      <c r="C3" s="387"/>
    </row>
    <row r="4" spans="1:3" s="70" customFormat="1" x14ac:dyDescent="0.2">
      <c r="A4" s="388" t="s">
        <v>496</v>
      </c>
      <c r="B4" s="389"/>
      <c r="C4" s="390"/>
    </row>
    <row r="5" spans="1:3" x14ac:dyDescent="0.2">
      <c r="A5" s="71" t="s">
        <v>497</v>
      </c>
      <c r="B5" s="71"/>
      <c r="C5" s="280">
        <v>88817532.819999993</v>
      </c>
    </row>
    <row r="6" spans="1:3" x14ac:dyDescent="0.2">
      <c r="B6" s="74"/>
      <c r="C6" s="281"/>
    </row>
    <row r="7" spans="1:3" x14ac:dyDescent="0.2">
      <c r="A7" s="75" t="s">
        <v>498</v>
      </c>
      <c r="B7" s="75"/>
      <c r="C7" s="282">
        <f>SUM(C8:C13)</f>
        <v>0</v>
      </c>
    </row>
    <row r="8" spans="1:3" x14ac:dyDescent="0.2">
      <c r="A8" s="76" t="s">
        <v>499</v>
      </c>
      <c r="B8" s="77" t="s">
        <v>376</v>
      </c>
      <c r="C8" s="283">
        <v>0</v>
      </c>
    </row>
    <row r="9" spans="1:3" x14ac:dyDescent="0.2">
      <c r="A9" s="78" t="s">
        <v>500</v>
      </c>
      <c r="B9" s="79" t="s">
        <v>501</v>
      </c>
      <c r="C9" s="283">
        <v>0</v>
      </c>
    </row>
    <row r="10" spans="1:3" x14ac:dyDescent="0.2">
      <c r="A10" s="78" t="s">
        <v>502</v>
      </c>
      <c r="B10" s="79" t="s">
        <v>367</v>
      </c>
      <c r="C10" s="283">
        <v>0</v>
      </c>
    </row>
    <row r="11" spans="1:3" x14ac:dyDescent="0.2">
      <c r="A11" s="78" t="s">
        <v>503</v>
      </c>
      <c r="B11" s="79" t="s">
        <v>366</v>
      </c>
      <c r="C11" s="283">
        <v>0</v>
      </c>
    </row>
    <row r="12" spans="1:3" x14ac:dyDescent="0.2">
      <c r="A12" s="78" t="s">
        <v>504</v>
      </c>
      <c r="B12" s="79" t="s">
        <v>360</v>
      </c>
      <c r="C12" s="283">
        <v>0</v>
      </c>
    </row>
    <row r="13" spans="1:3" x14ac:dyDescent="0.2">
      <c r="A13" s="80" t="s">
        <v>505</v>
      </c>
      <c r="B13" s="81" t="s">
        <v>506</v>
      </c>
      <c r="C13" s="283">
        <v>0</v>
      </c>
    </row>
    <row r="14" spans="1:3" x14ac:dyDescent="0.2">
      <c r="B14" s="82"/>
      <c r="C14" s="284"/>
    </row>
    <row r="15" spans="1:3" x14ac:dyDescent="0.2">
      <c r="A15" s="75" t="s">
        <v>507</v>
      </c>
      <c r="B15" s="74"/>
      <c r="C15" s="282">
        <f>SUM(C16:C18)</f>
        <v>0</v>
      </c>
    </row>
    <row r="16" spans="1:3" x14ac:dyDescent="0.2">
      <c r="A16" s="83">
        <v>3.1</v>
      </c>
      <c r="B16" s="79" t="s">
        <v>508</v>
      </c>
      <c r="C16" s="283">
        <v>0</v>
      </c>
    </row>
    <row r="17" spans="1:3" x14ac:dyDescent="0.2">
      <c r="A17" s="84">
        <v>3.2</v>
      </c>
      <c r="B17" s="79" t="s">
        <v>509</v>
      </c>
      <c r="C17" s="283">
        <v>0</v>
      </c>
    </row>
    <row r="18" spans="1:3" x14ac:dyDescent="0.2">
      <c r="A18" s="84">
        <v>3.3</v>
      </c>
      <c r="B18" s="81" t="s">
        <v>510</v>
      </c>
      <c r="C18" s="285">
        <v>0</v>
      </c>
    </row>
    <row r="19" spans="1:3" x14ac:dyDescent="0.2">
      <c r="B19" s="85"/>
      <c r="C19" s="286"/>
    </row>
    <row r="20" spans="1:3" x14ac:dyDescent="0.2">
      <c r="A20" s="86" t="s">
        <v>511</v>
      </c>
      <c r="B20" s="86"/>
      <c r="C20" s="280">
        <f>C5+C7-C15</f>
        <v>88817532.819999993</v>
      </c>
    </row>
    <row r="22" spans="1:3" x14ac:dyDescent="0.2">
      <c r="B22" s="40" t="s">
        <v>237</v>
      </c>
    </row>
  </sheetData>
  <mergeCells count="4">
    <mergeCell ref="A1:C1"/>
    <mergeCell ref="A2:C2"/>
    <mergeCell ref="A3:C3"/>
    <mergeCell ref="A4:C4"/>
  </mergeCells>
  <printOptions horizontalCentered="1"/>
  <pageMargins left="0.70866141732283472" right="0.70866141732283472" top="0.94488188976377963" bottom="0.74803149606299213" header="0.31496062992125984" footer="0.31496062992125984"/>
  <pageSetup scale="83" orientation="portrait"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pageSetUpPr fitToPage="1"/>
  </sheetPr>
  <dimension ref="A1:F41"/>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7109375" style="73" customWidth="1"/>
    <col min="2" max="2" width="64.85546875" style="73" customWidth="1"/>
    <col min="3" max="3" width="41.42578125" style="73" customWidth="1"/>
    <col min="4" max="16384" width="11.42578125" style="73"/>
  </cols>
  <sheetData>
    <row r="1" spans="1:6" s="132" customFormat="1" ht="18.95" customHeight="1" x14ac:dyDescent="0.25">
      <c r="A1" s="391" t="s">
        <v>72</v>
      </c>
      <c r="B1" s="392"/>
      <c r="C1" s="393"/>
    </row>
    <row r="2" spans="1:6" s="132" customFormat="1" ht="18.95" customHeight="1" x14ac:dyDescent="0.25">
      <c r="A2" s="394" t="s">
        <v>549</v>
      </c>
      <c r="B2" s="401"/>
      <c r="C2" s="396"/>
    </row>
    <row r="3" spans="1:6" s="132" customFormat="1" ht="18.95" customHeight="1" x14ac:dyDescent="0.25">
      <c r="A3" s="394" t="s">
        <v>1246</v>
      </c>
      <c r="B3" s="401"/>
      <c r="C3" s="396"/>
    </row>
    <row r="4" spans="1:6" x14ac:dyDescent="0.2">
      <c r="A4" s="388" t="s">
        <v>496</v>
      </c>
      <c r="B4" s="389"/>
      <c r="C4" s="390"/>
    </row>
    <row r="5" spans="1:6" x14ac:dyDescent="0.2">
      <c r="A5" s="101" t="s">
        <v>548</v>
      </c>
      <c r="B5" s="71"/>
      <c r="C5" s="144">
        <v>86436064.879999995</v>
      </c>
    </row>
    <row r="6" spans="1:6" x14ac:dyDescent="0.2">
      <c r="A6" s="90"/>
      <c r="B6" s="74"/>
      <c r="C6" s="135"/>
    </row>
    <row r="7" spans="1:6" x14ac:dyDescent="0.2">
      <c r="A7" s="75" t="s">
        <v>547</v>
      </c>
      <c r="B7" s="100"/>
      <c r="C7" s="282">
        <f>SUM(C8:C28)</f>
        <v>467889.94</v>
      </c>
    </row>
    <row r="8" spans="1:6" x14ac:dyDescent="0.2">
      <c r="A8" s="99">
        <v>2.1</v>
      </c>
      <c r="B8" s="91" t="s">
        <v>345</v>
      </c>
      <c r="C8" s="292">
        <v>0</v>
      </c>
    </row>
    <row r="9" spans="1:6" x14ac:dyDescent="0.2">
      <c r="A9" s="99">
        <v>2.2000000000000002</v>
      </c>
      <c r="B9" s="91" t="s">
        <v>348</v>
      </c>
      <c r="C9" s="292">
        <v>0</v>
      </c>
    </row>
    <row r="10" spans="1:6" x14ac:dyDescent="0.2">
      <c r="A10" s="92">
        <v>2.2999999999999998</v>
      </c>
      <c r="B10" s="93" t="s">
        <v>163</v>
      </c>
      <c r="C10" s="292">
        <f>199807-27197.74</f>
        <v>172609.26</v>
      </c>
      <c r="F10" s="106"/>
    </row>
    <row r="11" spans="1:6" x14ac:dyDescent="0.2">
      <c r="A11" s="92">
        <v>2.4</v>
      </c>
      <c r="B11" s="93" t="s">
        <v>164</v>
      </c>
      <c r="C11" s="292">
        <v>266390.68</v>
      </c>
    </row>
    <row r="12" spans="1:6" x14ac:dyDescent="0.2">
      <c r="A12" s="92">
        <v>2.5</v>
      </c>
      <c r="B12" s="93" t="s">
        <v>165</v>
      </c>
      <c r="C12" s="292">
        <v>0</v>
      </c>
    </row>
    <row r="13" spans="1:6" x14ac:dyDescent="0.2">
      <c r="A13" s="92">
        <v>2.6</v>
      </c>
      <c r="B13" s="93" t="s">
        <v>166</v>
      </c>
      <c r="C13" s="292">
        <v>0</v>
      </c>
    </row>
    <row r="14" spans="1:6" x14ac:dyDescent="0.2">
      <c r="A14" s="92">
        <v>2.7</v>
      </c>
      <c r="B14" s="93" t="s">
        <v>167</v>
      </c>
      <c r="C14" s="292">
        <v>0</v>
      </c>
    </row>
    <row r="15" spans="1:6" x14ac:dyDescent="0.2">
      <c r="A15" s="92">
        <v>2.8</v>
      </c>
      <c r="B15" s="93" t="s">
        <v>168</v>
      </c>
      <c r="C15" s="292">
        <v>28890</v>
      </c>
    </row>
    <row r="16" spans="1:6" x14ac:dyDescent="0.2">
      <c r="A16" s="92">
        <v>2.9</v>
      </c>
      <c r="B16" s="93" t="s">
        <v>170</v>
      </c>
      <c r="C16" s="292">
        <v>0</v>
      </c>
    </row>
    <row r="17" spans="1:3" x14ac:dyDescent="0.2">
      <c r="A17" s="92" t="s">
        <v>546</v>
      </c>
      <c r="B17" s="93" t="s">
        <v>545</v>
      </c>
      <c r="C17" s="292">
        <v>0</v>
      </c>
    </row>
    <row r="18" spans="1:3" x14ac:dyDescent="0.2">
      <c r="A18" s="92" t="s">
        <v>544</v>
      </c>
      <c r="B18" s="93" t="s">
        <v>174</v>
      </c>
      <c r="C18" s="292">
        <v>0</v>
      </c>
    </row>
    <row r="19" spans="1:3" x14ac:dyDescent="0.2">
      <c r="A19" s="92" t="s">
        <v>543</v>
      </c>
      <c r="B19" s="93" t="s">
        <v>542</v>
      </c>
      <c r="C19" s="292">
        <v>0</v>
      </c>
    </row>
    <row r="20" spans="1:3" x14ac:dyDescent="0.2">
      <c r="A20" s="92" t="s">
        <v>541</v>
      </c>
      <c r="B20" s="93" t="s">
        <v>540</v>
      </c>
      <c r="C20" s="292">
        <v>0</v>
      </c>
    </row>
    <row r="21" spans="1:3" x14ac:dyDescent="0.2">
      <c r="A21" s="92" t="s">
        <v>539</v>
      </c>
      <c r="B21" s="93" t="s">
        <v>538</v>
      </c>
      <c r="C21" s="292">
        <v>0</v>
      </c>
    </row>
    <row r="22" spans="1:3" x14ac:dyDescent="0.2">
      <c r="A22" s="92" t="s">
        <v>537</v>
      </c>
      <c r="B22" s="93" t="s">
        <v>536</v>
      </c>
      <c r="C22" s="292">
        <v>0</v>
      </c>
    </row>
    <row r="23" spans="1:3" x14ac:dyDescent="0.2">
      <c r="A23" s="92" t="s">
        <v>535</v>
      </c>
      <c r="B23" s="93" t="s">
        <v>534</v>
      </c>
      <c r="C23" s="292">
        <v>0</v>
      </c>
    </row>
    <row r="24" spans="1:3" x14ac:dyDescent="0.2">
      <c r="A24" s="92" t="s">
        <v>533</v>
      </c>
      <c r="B24" s="93" t="s">
        <v>532</v>
      </c>
      <c r="C24" s="292">
        <v>0</v>
      </c>
    </row>
    <row r="25" spans="1:3" x14ac:dyDescent="0.2">
      <c r="A25" s="92" t="s">
        <v>531</v>
      </c>
      <c r="B25" s="93" t="s">
        <v>530</v>
      </c>
      <c r="C25" s="292">
        <v>0</v>
      </c>
    </row>
    <row r="26" spans="1:3" x14ac:dyDescent="0.2">
      <c r="A26" s="92" t="s">
        <v>529</v>
      </c>
      <c r="B26" s="93" t="s">
        <v>528</v>
      </c>
      <c r="C26" s="292">
        <v>0</v>
      </c>
    </row>
    <row r="27" spans="1:3" x14ac:dyDescent="0.2">
      <c r="A27" s="92" t="s">
        <v>527</v>
      </c>
      <c r="B27" s="93" t="s">
        <v>526</v>
      </c>
      <c r="C27" s="292">
        <v>0</v>
      </c>
    </row>
    <row r="28" spans="1:3" x14ac:dyDescent="0.2">
      <c r="A28" s="92" t="s">
        <v>525</v>
      </c>
      <c r="B28" s="91" t="s">
        <v>524</v>
      </c>
      <c r="C28" s="292">
        <v>0</v>
      </c>
    </row>
    <row r="29" spans="1:3" x14ac:dyDescent="0.2">
      <c r="A29" s="98"/>
      <c r="B29" s="97"/>
      <c r="C29" s="96"/>
    </row>
    <row r="30" spans="1:3" x14ac:dyDescent="0.2">
      <c r="A30" s="95" t="s">
        <v>523</v>
      </c>
      <c r="B30" s="94"/>
      <c r="C30" s="294">
        <f>SUM(C31:C37)</f>
        <v>1549344.95</v>
      </c>
    </row>
    <row r="31" spans="1:3" x14ac:dyDescent="0.2">
      <c r="A31" s="92" t="s">
        <v>522</v>
      </c>
      <c r="B31" s="93" t="s">
        <v>270</v>
      </c>
      <c r="C31" s="292">
        <v>1549344.95</v>
      </c>
    </row>
    <row r="32" spans="1:3" x14ac:dyDescent="0.2">
      <c r="A32" s="92" t="s">
        <v>521</v>
      </c>
      <c r="B32" s="93" t="s">
        <v>261</v>
      </c>
      <c r="C32" s="292">
        <v>0</v>
      </c>
    </row>
    <row r="33" spans="1:5" x14ac:dyDescent="0.2">
      <c r="A33" s="92" t="s">
        <v>520</v>
      </c>
      <c r="B33" s="93" t="s">
        <v>258</v>
      </c>
      <c r="C33" s="292">
        <v>0</v>
      </c>
    </row>
    <row r="34" spans="1:5" x14ac:dyDescent="0.2">
      <c r="A34" s="92" t="s">
        <v>519</v>
      </c>
      <c r="B34" s="93" t="s">
        <v>518</v>
      </c>
      <c r="C34" s="292">
        <v>0</v>
      </c>
    </row>
    <row r="35" spans="1:5" x14ac:dyDescent="0.2">
      <c r="A35" s="92" t="s">
        <v>517</v>
      </c>
      <c r="B35" s="93" t="s">
        <v>516</v>
      </c>
      <c r="C35" s="292" t="s">
        <v>1445</v>
      </c>
    </row>
    <row r="36" spans="1:5" x14ac:dyDescent="0.2">
      <c r="A36" s="92" t="s">
        <v>515</v>
      </c>
      <c r="B36" s="93" t="s">
        <v>250</v>
      </c>
      <c r="C36" s="292">
        <v>0</v>
      </c>
    </row>
    <row r="37" spans="1:5" x14ac:dyDescent="0.2">
      <c r="A37" s="92" t="s">
        <v>514</v>
      </c>
      <c r="B37" s="91" t="s">
        <v>513</v>
      </c>
      <c r="C37" s="295">
        <v>0</v>
      </c>
    </row>
    <row r="38" spans="1:5" x14ac:dyDescent="0.2">
      <c r="A38" s="90"/>
      <c r="B38" s="89"/>
      <c r="C38" s="296"/>
    </row>
    <row r="39" spans="1:5" x14ac:dyDescent="0.2">
      <c r="A39" s="87" t="s">
        <v>512</v>
      </c>
      <c r="B39" s="71"/>
      <c r="C39" s="280">
        <f>C5-C7+C30</f>
        <v>87517519.890000001</v>
      </c>
      <c r="D39" s="106"/>
      <c r="E39" s="106"/>
    </row>
    <row r="41" spans="1:5" x14ac:dyDescent="0.2">
      <c r="B41" s="40" t="s">
        <v>237</v>
      </c>
    </row>
  </sheetData>
  <mergeCells count="4">
    <mergeCell ref="A1:C1"/>
    <mergeCell ref="A2:C2"/>
    <mergeCell ref="A3:C3"/>
    <mergeCell ref="A4:C4"/>
  </mergeCells>
  <printOptions horizontalCentered="1"/>
  <pageMargins left="0.70866141732283472" right="0.70866141732283472" top="0.94488188976377963" bottom="0.74803149606299213" header="0.31496062992125984" footer="0.31496062992125984"/>
  <pageSetup scale="82" orientation="portrait"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dimension ref="A1:J49"/>
  <sheetViews>
    <sheetView showGridLines="0" view="pageBreakPreview" zoomScaleNormal="100" zoomScaleSheetLayoutView="100" workbookViewId="0">
      <selection sqref="A1:F1"/>
    </sheetView>
  </sheetViews>
  <sheetFormatPr baseColWidth="10" defaultColWidth="9.140625" defaultRowHeight="11.25" x14ac:dyDescent="0.2"/>
  <cols>
    <col min="1" max="1" width="12.7109375" style="129" customWidth="1"/>
    <col min="2" max="2" width="72.140625" style="129" customWidth="1"/>
    <col min="3" max="7" width="15.7109375" style="129" customWidth="1"/>
    <col min="8" max="8" width="11.7109375" style="129" customWidth="1"/>
    <col min="9" max="9" width="13.42578125" style="129" customWidth="1"/>
    <col min="10" max="10" width="13.140625" style="129" customWidth="1"/>
    <col min="11" max="16384" width="9.140625" style="129"/>
  </cols>
  <sheetData>
    <row r="1" spans="1:10" ht="18.95" customHeight="1" x14ac:dyDescent="0.2">
      <c r="A1" s="381" t="s">
        <v>72</v>
      </c>
      <c r="B1" s="400"/>
      <c r="C1" s="400"/>
      <c r="D1" s="400"/>
      <c r="E1" s="400"/>
      <c r="F1" s="400"/>
      <c r="G1" s="56" t="s">
        <v>95</v>
      </c>
      <c r="H1" s="57">
        <v>2022</v>
      </c>
    </row>
    <row r="2" spans="1:10" ht="18.95" customHeight="1" x14ac:dyDescent="0.2">
      <c r="A2" s="381" t="s">
        <v>598</v>
      </c>
      <c r="B2" s="400"/>
      <c r="C2" s="400"/>
      <c r="D2" s="400"/>
      <c r="E2" s="400"/>
      <c r="F2" s="400"/>
      <c r="G2" s="56" t="s">
        <v>97</v>
      </c>
      <c r="H2" s="57" t="s">
        <v>599</v>
      </c>
    </row>
    <row r="3" spans="1:10" ht="18.95" customHeight="1" x14ac:dyDescent="0.2">
      <c r="A3" s="381" t="s">
        <v>1246</v>
      </c>
      <c r="B3" s="400"/>
      <c r="C3" s="400"/>
      <c r="D3" s="400"/>
      <c r="E3" s="400"/>
      <c r="F3" s="400"/>
      <c r="G3" s="56" t="s">
        <v>98</v>
      </c>
      <c r="H3" s="57">
        <v>4</v>
      </c>
    </row>
    <row r="4" spans="1:10" x14ac:dyDescent="0.2">
      <c r="A4" s="58" t="s">
        <v>99</v>
      </c>
      <c r="B4" s="59"/>
      <c r="C4" s="59"/>
      <c r="D4" s="59"/>
      <c r="E4" s="59"/>
      <c r="F4" s="59"/>
      <c r="G4" s="59"/>
      <c r="H4" s="59"/>
    </row>
    <row r="7" spans="1:10" ht="24.95" customHeight="1" x14ac:dyDescent="0.2">
      <c r="A7" s="104" t="s">
        <v>101</v>
      </c>
      <c r="B7" s="104" t="s">
        <v>597</v>
      </c>
      <c r="C7" s="103" t="s">
        <v>596</v>
      </c>
      <c r="D7" s="103" t="s">
        <v>595</v>
      </c>
      <c r="E7" s="103" t="s">
        <v>594</v>
      </c>
      <c r="F7" s="103" t="s">
        <v>593</v>
      </c>
      <c r="G7" s="103" t="s">
        <v>588</v>
      </c>
      <c r="H7" s="103" t="s">
        <v>592</v>
      </c>
      <c r="I7" s="103" t="s">
        <v>591</v>
      </c>
      <c r="J7" s="103" t="s">
        <v>590</v>
      </c>
    </row>
    <row r="8" spans="1:10" s="66" customFormat="1" x14ac:dyDescent="0.2">
      <c r="A8" s="64">
        <v>7000</v>
      </c>
      <c r="B8" s="66" t="s">
        <v>589</v>
      </c>
    </row>
    <row r="9" spans="1:10" x14ac:dyDescent="0.2">
      <c r="A9" s="129">
        <v>7110</v>
      </c>
      <c r="B9" s="129" t="s">
        <v>588</v>
      </c>
      <c r="C9" s="268">
        <v>0</v>
      </c>
      <c r="D9" s="268">
        <v>0</v>
      </c>
      <c r="E9" s="268">
        <v>0</v>
      </c>
      <c r="F9" s="268">
        <v>0</v>
      </c>
    </row>
    <row r="10" spans="1:10" x14ac:dyDescent="0.2">
      <c r="A10" s="129">
        <v>7120</v>
      </c>
      <c r="B10" s="129" t="s">
        <v>587</v>
      </c>
      <c r="C10" s="268">
        <v>0</v>
      </c>
      <c r="D10" s="268">
        <v>0</v>
      </c>
      <c r="E10" s="268">
        <v>0</v>
      </c>
      <c r="F10" s="268">
        <v>0</v>
      </c>
    </row>
    <row r="11" spans="1:10" x14ac:dyDescent="0.2">
      <c r="A11" s="129">
        <v>7130</v>
      </c>
      <c r="B11" s="129" t="s">
        <v>586</v>
      </c>
      <c r="C11" s="268">
        <v>0</v>
      </c>
      <c r="D11" s="268">
        <v>0</v>
      </c>
      <c r="E11" s="268">
        <v>0</v>
      </c>
      <c r="F11" s="268">
        <v>0</v>
      </c>
    </row>
    <row r="12" spans="1:10" x14ac:dyDescent="0.2">
      <c r="A12" s="129">
        <v>7140</v>
      </c>
      <c r="B12" s="129" t="s">
        <v>585</v>
      </c>
      <c r="C12" s="268">
        <v>0</v>
      </c>
      <c r="D12" s="268">
        <v>0</v>
      </c>
      <c r="E12" s="268">
        <v>0</v>
      </c>
      <c r="F12" s="268">
        <v>0</v>
      </c>
    </row>
    <row r="13" spans="1:10" x14ac:dyDescent="0.2">
      <c r="A13" s="129">
        <v>7150</v>
      </c>
      <c r="B13" s="129" t="s">
        <v>584</v>
      </c>
      <c r="C13" s="268">
        <v>0</v>
      </c>
      <c r="D13" s="268">
        <v>0</v>
      </c>
      <c r="E13" s="268">
        <v>0</v>
      </c>
      <c r="F13" s="268">
        <v>0</v>
      </c>
    </row>
    <row r="14" spans="1:10" x14ac:dyDescent="0.2">
      <c r="A14" s="129">
        <v>7160</v>
      </c>
      <c r="B14" s="129" t="s">
        <v>583</v>
      </c>
      <c r="C14" s="268">
        <v>0</v>
      </c>
      <c r="D14" s="268">
        <v>0</v>
      </c>
      <c r="E14" s="268">
        <v>0</v>
      </c>
      <c r="F14" s="268">
        <v>0</v>
      </c>
    </row>
    <row r="15" spans="1:10" x14ac:dyDescent="0.2">
      <c r="A15" s="129">
        <v>7210</v>
      </c>
      <c r="B15" s="129" t="s">
        <v>582</v>
      </c>
      <c r="C15" s="268">
        <v>0</v>
      </c>
      <c r="D15" s="268">
        <v>0</v>
      </c>
      <c r="E15" s="268">
        <v>0</v>
      </c>
      <c r="F15" s="268">
        <v>0</v>
      </c>
    </row>
    <row r="16" spans="1:10" x14ac:dyDescent="0.2">
      <c r="A16" s="129">
        <v>7220</v>
      </c>
      <c r="B16" s="129" t="s">
        <v>581</v>
      </c>
      <c r="C16" s="268">
        <v>0</v>
      </c>
      <c r="D16" s="268">
        <v>0</v>
      </c>
      <c r="E16" s="268">
        <v>0</v>
      </c>
      <c r="F16" s="268">
        <v>0</v>
      </c>
    </row>
    <row r="17" spans="1:6" x14ac:dyDescent="0.2">
      <c r="A17" s="129">
        <v>7230</v>
      </c>
      <c r="B17" s="129" t="s">
        <v>580</v>
      </c>
      <c r="C17" s="268">
        <v>0</v>
      </c>
      <c r="D17" s="268">
        <v>0</v>
      </c>
      <c r="E17" s="268">
        <v>0</v>
      </c>
      <c r="F17" s="268">
        <v>0</v>
      </c>
    </row>
    <row r="18" spans="1:6" x14ac:dyDescent="0.2">
      <c r="A18" s="129">
        <v>7240</v>
      </c>
      <c r="B18" s="129" t="s">
        <v>579</v>
      </c>
      <c r="C18" s="268">
        <v>0</v>
      </c>
      <c r="D18" s="268">
        <v>0</v>
      </c>
      <c r="E18" s="268">
        <v>0</v>
      </c>
      <c r="F18" s="268">
        <v>0</v>
      </c>
    </row>
    <row r="19" spans="1:6" x14ac:dyDescent="0.2">
      <c r="A19" s="129">
        <v>7250</v>
      </c>
      <c r="B19" s="129" t="s">
        <v>578</v>
      </c>
      <c r="C19" s="268">
        <v>0</v>
      </c>
      <c r="D19" s="268">
        <v>0</v>
      </c>
      <c r="E19" s="268">
        <v>0</v>
      </c>
      <c r="F19" s="268">
        <v>0</v>
      </c>
    </row>
    <row r="20" spans="1:6" x14ac:dyDescent="0.2">
      <c r="A20" s="129">
        <v>7260</v>
      </c>
      <c r="B20" s="129" t="s">
        <v>577</v>
      </c>
      <c r="C20" s="268">
        <v>0</v>
      </c>
      <c r="D20" s="268">
        <v>0</v>
      </c>
      <c r="E20" s="268">
        <v>0</v>
      </c>
      <c r="F20" s="268">
        <v>0</v>
      </c>
    </row>
    <row r="21" spans="1:6" x14ac:dyDescent="0.2">
      <c r="A21" s="129">
        <v>7310</v>
      </c>
      <c r="B21" s="129" t="s">
        <v>576</v>
      </c>
      <c r="C21" s="268">
        <v>0</v>
      </c>
      <c r="D21" s="268">
        <v>0</v>
      </c>
      <c r="E21" s="268">
        <v>0</v>
      </c>
      <c r="F21" s="268">
        <v>0</v>
      </c>
    </row>
    <row r="22" spans="1:6" x14ac:dyDescent="0.2">
      <c r="A22" s="129">
        <v>7320</v>
      </c>
      <c r="B22" s="129" t="s">
        <v>575</v>
      </c>
      <c r="C22" s="268">
        <v>0</v>
      </c>
      <c r="D22" s="268">
        <v>0</v>
      </c>
      <c r="E22" s="268">
        <v>0</v>
      </c>
      <c r="F22" s="268">
        <v>0</v>
      </c>
    </row>
    <row r="23" spans="1:6" x14ac:dyDescent="0.2">
      <c r="A23" s="129">
        <v>7330</v>
      </c>
      <c r="B23" s="129" t="s">
        <v>574</v>
      </c>
      <c r="C23" s="268">
        <v>0</v>
      </c>
      <c r="D23" s="268">
        <v>0</v>
      </c>
      <c r="E23" s="268">
        <v>0</v>
      </c>
      <c r="F23" s="268">
        <v>0</v>
      </c>
    </row>
    <row r="24" spans="1:6" x14ac:dyDescent="0.2">
      <c r="A24" s="129">
        <v>7340</v>
      </c>
      <c r="B24" s="129" t="s">
        <v>573</v>
      </c>
      <c r="C24" s="268">
        <v>0</v>
      </c>
      <c r="D24" s="268">
        <v>0</v>
      </c>
      <c r="E24" s="268">
        <v>0</v>
      </c>
      <c r="F24" s="268">
        <v>0</v>
      </c>
    </row>
    <row r="25" spans="1:6" x14ac:dyDescent="0.2">
      <c r="A25" s="129">
        <v>7350</v>
      </c>
      <c r="B25" s="129" t="s">
        <v>572</v>
      </c>
      <c r="C25" s="268">
        <v>0</v>
      </c>
      <c r="D25" s="268">
        <v>0</v>
      </c>
      <c r="E25" s="268">
        <v>0</v>
      </c>
      <c r="F25" s="268">
        <v>0</v>
      </c>
    </row>
    <row r="26" spans="1:6" x14ac:dyDescent="0.2">
      <c r="A26" s="129">
        <v>7360</v>
      </c>
      <c r="B26" s="129" t="s">
        <v>571</v>
      </c>
      <c r="C26" s="268">
        <v>0</v>
      </c>
      <c r="D26" s="268">
        <v>0</v>
      </c>
      <c r="E26" s="268">
        <v>0</v>
      </c>
      <c r="F26" s="268">
        <v>0</v>
      </c>
    </row>
    <row r="27" spans="1:6" x14ac:dyDescent="0.2">
      <c r="A27" s="129">
        <v>7410</v>
      </c>
      <c r="B27" s="129" t="s">
        <v>1241</v>
      </c>
      <c r="C27" s="268">
        <v>0</v>
      </c>
      <c r="D27" s="268">
        <v>0</v>
      </c>
      <c r="E27" s="268">
        <v>0</v>
      </c>
      <c r="F27" s="268">
        <v>0</v>
      </c>
    </row>
    <row r="28" spans="1:6" x14ac:dyDescent="0.2">
      <c r="A28" s="129">
        <v>7420</v>
      </c>
      <c r="B28" s="129" t="s">
        <v>569</v>
      </c>
      <c r="C28" s="268">
        <v>0</v>
      </c>
      <c r="D28" s="268">
        <v>0</v>
      </c>
      <c r="E28" s="268">
        <v>0</v>
      </c>
      <c r="F28" s="268">
        <v>0</v>
      </c>
    </row>
    <row r="29" spans="1:6" x14ac:dyDescent="0.2">
      <c r="A29" s="129">
        <v>7510</v>
      </c>
      <c r="B29" s="129" t="s">
        <v>568</v>
      </c>
      <c r="C29" s="268">
        <v>0</v>
      </c>
      <c r="D29" s="268">
        <v>0</v>
      </c>
      <c r="E29" s="268">
        <v>0</v>
      </c>
      <c r="F29" s="268">
        <v>0</v>
      </c>
    </row>
    <row r="30" spans="1:6" x14ac:dyDescent="0.2">
      <c r="A30" s="129">
        <v>7520</v>
      </c>
      <c r="B30" s="129" t="s">
        <v>567</v>
      </c>
      <c r="C30" s="268">
        <v>0</v>
      </c>
      <c r="D30" s="268">
        <v>0</v>
      </c>
      <c r="E30" s="268">
        <v>0</v>
      </c>
      <c r="F30" s="268">
        <v>0</v>
      </c>
    </row>
    <row r="31" spans="1:6" x14ac:dyDescent="0.2">
      <c r="A31" s="129">
        <v>7610</v>
      </c>
      <c r="B31" s="129" t="s">
        <v>566</v>
      </c>
      <c r="C31" s="268">
        <v>0</v>
      </c>
      <c r="D31" s="268">
        <v>0</v>
      </c>
      <c r="E31" s="268">
        <v>0</v>
      </c>
      <c r="F31" s="268">
        <v>0</v>
      </c>
    </row>
    <row r="32" spans="1:6" x14ac:dyDescent="0.2">
      <c r="A32" s="129">
        <v>7620</v>
      </c>
      <c r="B32" s="129" t="s">
        <v>565</v>
      </c>
      <c r="C32" s="268">
        <v>0</v>
      </c>
      <c r="D32" s="268">
        <v>0</v>
      </c>
      <c r="E32" s="268">
        <v>0</v>
      </c>
      <c r="F32" s="268">
        <v>0</v>
      </c>
    </row>
    <row r="33" spans="1:6" x14ac:dyDescent="0.2">
      <c r="A33" s="129">
        <v>7630</v>
      </c>
      <c r="B33" s="129" t="s">
        <v>564</v>
      </c>
      <c r="C33" s="268">
        <v>0</v>
      </c>
      <c r="D33" s="268">
        <v>0</v>
      </c>
      <c r="E33" s="268">
        <v>0</v>
      </c>
      <c r="F33" s="268">
        <v>0</v>
      </c>
    </row>
    <row r="34" spans="1:6" x14ac:dyDescent="0.2">
      <c r="A34" s="129">
        <v>7640</v>
      </c>
      <c r="B34" s="129" t="s">
        <v>563</v>
      </c>
      <c r="C34" s="268">
        <v>0</v>
      </c>
      <c r="D34" s="268">
        <v>0</v>
      </c>
      <c r="E34" s="268">
        <v>0</v>
      </c>
      <c r="F34" s="268">
        <v>0</v>
      </c>
    </row>
    <row r="35" spans="1:6" s="66" customFormat="1" x14ac:dyDescent="0.2">
      <c r="A35" s="64">
        <v>8000</v>
      </c>
      <c r="B35" s="66" t="s">
        <v>562</v>
      </c>
      <c r="C35" s="272"/>
      <c r="D35" s="272"/>
      <c r="E35" s="272"/>
      <c r="F35" s="272"/>
    </row>
    <row r="36" spans="1:6" x14ac:dyDescent="0.2">
      <c r="A36" s="129">
        <v>8110</v>
      </c>
      <c r="B36" s="129" t="s">
        <v>561</v>
      </c>
      <c r="C36" s="268">
        <v>0</v>
      </c>
      <c r="D36" s="268">
        <v>73208431</v>
      </c>
      <c r="E36" s="268">
        <v>0</v>
      </c>
      <c r="F36" s="268">
        <v>73208431</v>
      </c>
    </row>
    <row r="37" spans="1:6" x14ac:dyDescent="0.2">
      <c r="A37" s="129">
        <v>8120</v>
      </c>
      <c r="B37" s="129" t="s">
        <v>560</v>
      </c>
      <c r="C37" s="268">
        <v>0</v>
      </c>
      <c r="D37" s="268">
        <v>148542491.41999999</v>
      </c>
      <c r="E37" s="268">
        <v>149148303.87</v>
      </c>
      <c r="F37" s="268">
        <v>605812.44999999995</v>
      </c>
    </row>
    <row r="38" spans="1:6" x14ac:dyDescent="0.2">
      <c r="A38" s="129">
        <v>8130</v>
      </c>
      <c r="B38" s="129" t="s">
        <v>559</v>
      </c>
      <c r="C38" s="268">
        <v>0</v>
      </c>
      <c r="D38" s="268">
        <v>75939872.870000005</v>
      </c>
      <c r="E38" s="268">
        <v>59724958.600000001</v>
      </c>
      <c r="F38" s="268">
        <v>-16214914.27</v>
      </c>
    </row>
    <row r="39" spans="1:6" x14ac:dyDescent="0.2">
      <c r="A39" s="129">
        <v>8140</v>
      </c>
      <c r="B39" s="129" t="s">
        <v>558</v>
      </c>
      <c r="C39" s="268">
        <v>0</v>
      </c>
      <c r="D39" s="268">
        <v>88811103.510000005</v>
      </c>
      <c r="E39" s="268">
        <v>88817532.819999993</v>
      </c>
      <c r="F39" s="268">
        <v>6429.31</v>
      </c>
    </row>
    <row r="40" spans="1:6" x14ac:dyDescent="0.2">
      <c r="A40" s="129">
        <v>8150</v>
      </c>
      <c r="B40" s="129" t="s">
        <v>557</v>
      </c>
      <c r="C40" s="268">
        <v>0</v>
      </c>
      <c r="D40" s="268">
        <v>0</v>
      </c>
      <c r="E40" s="268">
        <v>88811103.510000005</v>
      </c>
      <c r="F40" s="268">
        <v>88811103.510000005</v>
      </c>
    </row>
    <row r="41" spans="1:6" x14ac:dyDescent="0.2">
      <c r="A41" s="129">
        <v>8210</v>
      </c>
      <c r="B41" s="129" t="s">
        <v>556</v>
      </c>
      <c r="C41" s="268">
        <v>0</v>
      </c>
      <c r="D41" s="268">
        <v>0</v>
      </c>
      <c r="E41" s="268">
        <v>73208431</v>
      </c>
      <c r="F41" s="268">
        <v>73208431</v>
      </c>
    </row>
    <row r="42" spans="1:6" x14ac:dyDescent="0.2">
      <c r="A42" s="129">
        <v>8220</v>
      </c>
      <c r="B42" s="129" t="s">
        <v>555</v>
      </c>
      <c r="C42" s="268">
        <v>0</v>
      </c>
      <c r="D42" s="268">
        <v>319430012.66000003</v>
      </c>
      <c r="E42" s="268">
        <v>316442732.26999998</v>
      </c>
      <c r="F42" s="268">
        <v>2987280.39</v>
      </c>
    </row>
    <row r="43" spans="1:6" x14ac:dyDescent="0.2">
      <c r="A43" s="129">
        <v>8230</v>
      </c>
      <c r="B43" s="129" t="s">
        <v>554</v>
      </c>
      <c r="C43" s="268">
        <v>0</v>
      </c>
      <c r="D43" s="268">
        <v>230006667.38999999</v>
      </c>
      <c r="E43" s="268">
        <v>246221581.66</v>
      </c>
      <c r="F43" s="268">
        <v>16214914.27</v>
      </c>
    </row>
    <row r="44" spans="1:6" x14ac:dyDescent="0.2">
      <c r="A44" s="129">
        <v>8240</v>
      </c>
      <c r="B44" s="129" t="s">
        <v>553</v>
      </c>
      <c r="C44" s="268">
        <v>0</v>
      </c>
      <c r="D44" s="268">
        <v>86436064.879999995</v>
      </c>
      <c r="E44" s="268">
        <v>86436064.879999995</v>
      </c>
      <c r="F44" s="268">
        <v>0</v>
      </c>
    </row>
    <row r="45" spans="1:6" x14ac:dyDescent="0.2">
      <c r="A45" s="129">
        <v>8250</v>
      </c>
      <c r="B45" s="129" t="s">
        <v>552</v>
      </c>
      <c r="C45" s="268">
        <v>0</v>
      </c>
      <c r="D45" s="268">
        <v>86436064.879999995</v>
      </c>
      <c r="E45" s="268">
        <v>85038080.700000003</v>
      </c>
      <c r="F45" s="268">
        <v>1397984.18</v>
      </c>
    </row>
    <row r="46" spans="1:6" x14ac:dyDescent="0.2">
      <c r="A46" s="129">
        <v>8260</v>
      </c>
      <c r="B46" s="129" t="s">
        <v>551</v>
      </c>
      <c r="C46" s="268">
        <v>0</v>
      </c>
      <c r="D46" s="268">
        <v>85038080.700000003</v>
      </c>
      <c r="E46" s="268">
        <v>85038080.700000003</v>
      </c>
      <c r="F46" s="268">
        <v>0</v>
      </c>
    </row>
    <row r="47" spans="1:6" x14ac:dyDescent="0.2">
      <c r="A47" s="129">
        <v>8270</v>
      </c>
      <c r="B47" s="129" t="s">
        <v>550</v>
      </c>
      <c r="C47" s="268">
        <v>0</v>
      </c>
      <c r="D47" s="268">
        <v>85038080.700000003</v>
      </c>
      <c r="E47" s="268">
        <v>0</v>
      </c>
      <c r="F47" s="268">
        <v>85038080.700000003</v>
      </c>
    </row>
    <row r="48" spans="1:6" x14ac:dyDescent="0.2">
      <c r="A48" s="102"/>
    </row>
    <row r="49" spans="1:2" x14ac:dyDescent="0.2">
      <c r="A49" s="102"/>
      <c r="B49" s="40" t="s">
        <v>237</v>
      </c>
    </row>
  </sheetData>
  <sheetProtection formatCells="0" formatColumns="0" formatRows="0" insertColumns="0" insertRows="0" insertHyperlinks="0" deleteColumns="0" deleteRows="0" sort="0" autoFilter="0" pivotTables="0"/>
  <mergeCells count="3">
    <mergeCell ref="A1:F1"/>
    <mergeCell ref="A2:F2"/>
    <mergeCell ref="A3:F3"/>
  </mergeCells>
  <printOptions horizontalCentered="1" verticalCentered="1"/>
  <pageMargins left="0.70866141732283472" right="0.70866141732283472" top="0.74803149606299213" bottom="0.74803149606299213" header="0.31496062992125984" footer="0.31496062992125984"/>
  <pageSetup scale="55" orientation="landscape" verticalDpi="3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dimension ref="A1:H144"/>
  <sheetViews>
    <sheetView showGridLines="0" view="pageBreakPreview" zoomScaleNormal="112" zoomScaleSheetLayoutView="100" workbookViewId="0">
      <selection sqref="A1:F1"/>
    </sheetView>
  </sheetViews>
  <sheetFormatPr baseColWidth="10" defaultColWidth="9.140625" defaultRowHeight="11.25" x14ac:dyDescent="0.2"/>
  <cols>
    <col min="1" max="1" width="10" style="40" customWidth="1"/>
    <col min="2" max="2" width="64.5703125" style="40" bestFit="1" customWidth="1"/>
    <col min="3" max="3" width="16.42578125" style="40" bestFit="1" customWidth="1"/>
    <col min="4" max="4" width="19.140625" style="40" customWidth="1"/>
    <col min="5" max="5" width="24.5703125" style="40" customWidth="1"/>
    <col min="6" max="6" width="22.7109375" style="40" customWidth="1"/>
    <col min="7" max="8" width="16.7109375" style="40" customWidth="1"/>
    <col min="9" max="16384" width="9.140625" style="40"/>
  </cols>
  <sheetData>
    <row r="1" spans="1:8" s="127" customFormat="1" ht="18.95" customHeight="1" x14ac:dyDescent="0.25">
      <c r="A1" s="379" t="s">
        <v>1448</v>
      </c>
      <c r="B1" s="380"/>
      <c r="C1" s="380"/>
      <c r="D1" s="380"/>
      <c r="E1" s="380"/>
      <c r="F1" s="380"/>
      <c r="G1" s="36" t="s">
        <v>95</v>
      </c>
      <c r="H1" s="37">
        <v>2022</v>
      </c>
    </row>
    <row r="2" spans="1:8" s="127" customFormat="1" ht="18.95" customHeight="1" x14ac:dyDescent="0.25">
      <c r="A2" s="379" t="s">
        <v>96</v>
      </c>
      <c r="B2" s="380"/>
      <c r="C2" s="380"/>
      <c r="D2" s="380"/>
      <c r="E2" s="380"/>
      <c r="F2" s="380"/>
      <c r="G2" s="36" t="s">
        <v>97</v>
      </c>
      <c r="H2" s="37" t="s">
        <v>599</v>
      </c>
    </row>
    <row r="3" spans="1:8" s="127" customFormat="1" ht="18.95" customHeight="1" x14ac:dyDescent="0.25">
      <c r="A3" s="379" t="s">
        <v>1449</v>
      </c>
      <c r="B3" s="380"/>
      <c r="C3" s="380"/>
      <c r="D3" s="380"/>
      <c r="E3" s="380"/>
      <c r="F3" s="380"/>
      <c r="G3" s="36" t="s">
        <v>98</v>
      </c>
      <c r="H3" s="37">
        <v>4</v>
      </c>
    </row>
    <row r="4" spans="1:8" x14ac:dyDescent="0.2">
      <c r="A4" s="38" t="s">
        <v>99</v>
      </c>
      <c r="B4" s="39"/>
      <c r="C4" s="39"/>
      <c r="D4" s="39"/>
      <c r="E4" s="39"/>
      <c r="F4" s="39"/>
      <c r="G4" s="39"/>
      <c r="H4" s="39"/>
    </row>
    <row r="6" spans="1:8" x14ac:dyDescent="0.2">
      <c r="A6" s="39" t="s">
        <v>100</v>
      </c>
      <c r="B6" s="39"/>
      <c r="C6" s="39"/>
      <c r="D6" s="39"/>
      <c r="E6" s="39"/>
      <c r="F6" s="39"/>
      <c r="G6" s="39"/>
      <c r="H6" s="39"/>
    </row>
    <row r="7" spans="1:8" x14ac:dyDescent="0.2">
      <c r="A7" s="41" t="s">
        <v>101</v>
      </c>
      <c r="B7" s="41" t="s">
        <v>102</v>
      </c>
      <c r="C7" s="41" t="s">
        <v>103</v>
      </c>
      <c r="D7" s="41" t="s">
        <v>104</v>
      </c>
      <c r="E7" s="41"/>
      <c r="F7" s="41"/>
      <c r="G7" s="41"/>
      <c r="H7" s="41"/>
    </row>
    <row r="8" spans="1:8" x14ac:dyDescent="0.2">
      <c r="A8" s="42">
        <v>1114</v>
      </c>
      <c r="B8" s="40" t="s">
        <v>105</v>
      </c>
      <c r="C8" s="268">
        <v>1031366.36</v>
      </c>
      <c r="D8" s="40" t="s">
        <v>1447</v>
      </c>
    </row>
    <row r="9" spans="1:8" x14ac:dyDescent="0.2">
      <c r="A9" s="42">
        <v>1115</v>
      </c>
      <c r="B9" s="40" t="s">
        <v>106</v>
      </c>
      <c r="C9" s="268">
        <v>0</v>
      </c>
    </row>
    <row r="10" spans="1:8" x14ac:dyDescent="0.2">
      <c r="A10" s="42">
        <v>1121</v>
      </c>
      <c r="B10" s="40" t="s">
        <v>107</v>
      </c>
      <c r="C10" s="268">
        <v>0</v>
      </c>
    </row>
    <row r="11" spans="1:8" x14ac:dyDescent="0.2">
      <c r="A11" s="42">
        <v>1211</v>
      </c>
      <c r="B11" s="40" t="s">
        <v>108</v>
      </c>
      <c r="C11" s="268">
        <v>0</v>
      </c>
    </row>
    <row r="13" spans="1:8" x14ac:dyDescent="0.2">
      <c r="A13" s="39" t="s">
        <v>109</v>
      </c>
      <c r="B13" s="39"/>
      <c r="C13" s="39"/>
      <c r="D13" s="39"/>
      <c r="E13" s="39"/>
      <c r="F13" s="39"/>
      <c r="G13" s="39"/>
      <c r="H13" s="39"/>
    </row>
    <row r="14" spans="1:8" x14ac:dyDescent="0.2">
      <c r="A14" s="41" t="s">
        <v>101</v>
      </c>
      <c r="B14" s="41" t="s">
        <v>102</v>
      </c>
      <c r="C14" s="41" t="s">
        <v>103</v>
      </c>
      <c r="D14" s="41">
        <v>2021</v>
      </c>
      <c r="E14" s="41">
        <f>D14-1</f>
        <v>2020</v>
      </c>
      <c r="F14" s="41">
        <f>E14-1</f>
        <v>2019</v>
      </c>
      <c r="G14" s="41">
        <f>F14-1</f>
        <v>2018</v>
      </c>
      <c r="H14" s="41" t="s">
        <v>110</v>
      </c>
    </row>
    <row r="15" spans="1:8" x14ac:dyDescent="0.2">
      <c r="A15" s="42">
        <v>1122</v>
      </c>
      <c r="B15" s="40" t="s">
        <v>111</v>
      </c>
      <c r="C15" s="268">
        <v>0</v>
      </c>
      <c r="D15" s="268">
        <v>0</v>
      </c>
      <c r="E15" s="268">
        <v>0</v>
      </c>
      <c r="F15" s="268">
        <v>0</v>
      </c>
      <c r="G15" s="268">
        <v>0</v>
      </c>
    </row>
    <row r="16" spans="1:8" x14ac:dyDescent="0.2">
      <c r="A16" s="42">
        <v>1124</v>
      </c>
      <c r="B16" s="40" t="s">
        <v>112</v>
      </c>
      <c r="C16" s="268">
        <v>0</v>
      </c>
      <c r="D16" s="268">
        <v>0</v>
      </c>
      <c r="E16" s="268">
        <v>0</v>
      </c>
      <c r="F16" s="268">
        <v>0</v>
      </c>
      <c r="G16" s="268">
        <v>0</v>
      </c>
    </row>
    <row r="18" spans="1:8" x14ac:dyDescent="0.2">
      <c r="A18" s="39" t="s">
        <v>113</v>
      </c>
      <c r="B18" s="39"/>
      <c r="C18" s="39"/>
      <c r="D18" s="39"/>
      <c r="E18" s="39"/>
      <c r="F18" s="39"/>
      <c r="G18" s="39"/>
      <c r="H18" s="39"/>
    </row>
    <row r="19" spans="1:8" x14ac:dyDescent="0.2">
      <c r="A19" s="41" t="s">
        <v>101</v>
      </c>
      <c r="B19" s="41" t="s">
        <v>102</v>
      </c>
      <c r="C19" s="41" t="s">
        <v>103</v>
      </c>
      <c r="D19" s="41" t="s">
        <v>114</v>
      </c>
      <c r="E19" s="41" t="s">
        <v>115</v>
      </c>
      <c r="F19" s="41" t="s">
        <v>116</v>
      </c>
      <c r="G19" s="41" t="s">
        <v>117</v>
      </c>
      <c r="H19" s="41" t="s">
        <v>118</v>
      </c>
    </row>
    <row r="20" spans="1:8" x14ac:dyDescent="0.2">
      <c r="A20" s="42">
        <v>1123</v>
      </c>
      <c r="B20" s="40" t="s">
        <v>119</v>
      </c>
      <c r="C20" s="268">
        <v>98563</v>
      </c>
      <c r="D20" s="268">
        <v>0</v>
      </c>
      <c r="E20" s="268">
        <v>0</v>
      </c>
      <c r="F20" s="268">
        <v>0</v>
      </c>
      <c r="G20" s="268">
        <v>0</v>
      </c>
    </row>
    <row r="21" spans="1:8" x14ac:dyDescent="0.2">
      <c r="A21" s="42">
        <v>1125</v>
      </c>
      <c r="B21" s="40" t="s">
        <v>120</v>
      </c>
      <c r="C21" s="268">
        <v>0</v>
      </c>
      <c r="D21" s="268">
        <v>0</v>
      </c>
      <c r="E21" s="268">
        <v>0</v>
      </c>
      <c r="F21" s="268">
        <v>0</v>
      </c>
      <c r="G21" s="268">
        <v>0</v>
      </c>
    </row>
    <row r="22" spans="1:8" x14ac:dyDescent="0.2">
      <c r="A22" s="123">
        <v>1126</v>
      </c>
      <c r="B22" s="124" t="s">
        <v>121</v>
      </c>
      <c r="C22" s="268">
        <v>0</v>
      </c>
      <c r="D22" s="268">
        <v>0</v>
      </c>
      <c r="E22" s="268">
        <v>0</v>
      </c>
      <c r="F22" s="268">
        <v>0</v>
      </c>
      <c r="G22" s="268">
        <v>0</v>
      </c>
    </row>
    <row r="23" spans="1:8" x14ac:dyDescent="0.2">
      <c r="A23" s="123">
        <v>1129</v>
      </c>
      <c r="B23" s="124" t="s">
        <v>122</v>
      </c>
      <c r="C23" s="268">
        <v>0</v>
      </c>
      <c r="D23" s="268">
        <v>0</v>
      </c>
      <c r="E23" s="268">
        <v>0</v>
      </c>
      <c r="F23" s="268">
        <v>0</v>
      </c>
      <c r="G23" s="268">
        <v>0</v>
      </c>
    </row>
    <row r="24" spans="1:8" x14ac:dyDescent="0.2">
      <c r="A24" s="42">
        <v>1131</v>
      </c>
      <c r="B24" s="40" t="s">
        <v>123</v>
      </c>
      <c r="C24" s="268">
        <v>0</v>
      </c>
      <c r="D24" s="268">
        <v>0</v>
      </c>
      <c r="E24" s="268">
        <v>0</v>
      </c>
      <c r="F24" s="268">
        <v>0</v>
      </c>
      <c r="G24" s="268">
        <v>0</v>
      </c>
    </row>
    <row r="25" spans="1:8" x14ac:dyDescent="0.2">
      <c r="A25" s="42">
        <v>1132</v>
      </c>
      <c r="B25" s="40" t="s">
        <v>124</v>
      </c>
      <c r="C25" s="268">
        <v>0</v>
      </c>
      <c r="D25" s="268">
        <v>0</v>
      </c>
      <c r="E25" s="268">
        <v>0</v>
      </c>
      <c r="F25" s="268">
        <v>0</v>
      </c>
      <c r="G25" s="268">
        <v>0</v>
      </c>
    </row>
    <row r="26" spans="1:8" x14ac:dyDescent="0.2">
      <c r="A26" s="42">
        <v>1133</v>
      </c>
      <c r="B26" s="40" t="s">
        <v>125</v>
      </c>
      <c r="C26" s="268">
        <v>0</v>
      </c>
      <c r="D26" s="268">
        <v>0</v>
      </c>
      <c r="E26" s="268">
        <v>0</v>
      </c>
      <c r="F26" s="268">
        <v>0</v>
      </c>
      <c r="G26" s="268">
        <v>0</v>
      </c>
    </row>
    <row r="27" spans="1:8" x14ac:dyDescent="0.2">
      <c r="A27" s="42">
        <v>1134</v>
      </c>
      <c r="B27" s="40" t="s">
        <v>126</v>
      </c>
      <c r="C27" s="268">
        <v>0</v>
      </c>
      <c r="D27" s="268">
        <v>0</v>
      </c>
      <c r="E27" s="268">
        <v>0</v>
      </c>
      <c r="F27" s="268">
        <v>0</v>
      </c>
      <c r="G27" s="268">
        <v>0</v>
      </c>
    </row>
    <row r="28" spans="1:8" x14ac:dyDescent="0.2">
      <c r="A28" s="42">
        <v>1139</v>
      </c>
      <c r="B28" s="40" t="s">
        <v>127</v>
      </c>
      <c r="C28" s="268">
        <v>0</v>
      </c>
      <c r="D28" s="268">
        <v>0</v>
      </c>
      <c r="E28" s="268">
        <v>0</v>
      </c>
      <c r="F28" s="268">
        <v>0</v>
      </c>
      <c r="G28" s="268">
        <v>0</v>
      </c>
    </row>
    <row r="30" spans="1:8" x14ac:dyDescent="0.2">
      <c r="A30" s="39" t="s">
        <v>128</v>
      </c>
      <c r="B30" s="39"/>
      <c r="C30" s="39"/>
      <c r="D30" s="39"/>
      <c r="E30" s="39"/>
      <c r="F30" s="39"/>
      <c r="G30" s="39"/>
      <c r="H30" s="39"/>
    </row>
    <row r="31" spans="1:8" x14ac:dyDescent="0.2">
      <c r="A31" s="41" t="s">
        <v>101</v>
      </c>
      <c r="B31" s="41" t="s">
        <v>102</v>
      </c>
      <c r="C31" s="41" t="s">
        <v>103</v>
      </c>
      <c r="D31" s="41" t="s">
        <v>129</v>
      </c>
      <c r="E31" s="41" t="s">
        <v>130</v>
      </c>
      <c r="F31" s="41" t="s">
        <v>131</v>
      </c>
      <c r="G31" s="41" t="s">
        <v>132</v>
      </c>
      <c r="H31" s="41"/>
    </row>
    <row r="32" spans="1:8" x14ac:dyDescent="0.2">
      <c r="A32" s="42">
        <v>1140</v>
      </c>
      <c r="B32" s="40" t="s">
        <v>133</v>
      </c>
      <c r="C32" s="268">
        <f>+C33+C34+C35+C36+C37</f>
        <v>314397</v>
      </c>
    </row>
    <row r="33" spans="1:8" x14ac:dyDescent="0.2">
      <c r="A33" s="42">
        <v>1141</v>
      </c>
      <c r="B33" s="40" t="s">
        <v>134</v>
      </c>
      <c r="C33" s="268">
        <v>314397</v>
      </c>
    </row>
    <row r="34" spans="1:8" x14ac:dyDescent="0.2">
      <c r="A34" s="42">
        <v>1142</v>
      </c>
      <c r="B34" s="40" t="s">
        <v>135</v>
      </c>
      <c r="C34" s="268">
        <v>0</v>
      </c>
    </row>
    <row r="35" spans="1:8" x14ac:dyDescent="0.2">
      <c r="A35" s="42">
        <v>1143</v>
      </c>
      <c r="B35" s="40" t="s">
        <v>136</v>
      </c>
      <c r="C35" s="268">
        <v>0</v>
      </c>
    </row>
    <row r="36" spans="1:8" x14ac:dyDescent="0.2">
      <c r="A36" s="42">
        <v>1144</v>
      </c>
      <c r="B36" s="40" t="s">
        <v>137</v>
      </c>
      <c r="C36" s="268">
        <v>0</v>
      </c>
    </row>
    <row r="37" spans="1:8" x14ac:dyDescent="0.2">
      <c r="A37" s="42">
        <v>1145</v>
      </c>
      <c r="B37" s="40" t="s">
        <v>138</v>
      </c>
      <c r="C37" s="268">
        <v>0</v>
      </c>
    </row>
    <row r="39" spans="1:8" x14ac:dyDescent="0.2">
      <c r="A39" s="39" t="s">
        <v>139</v>
      </c>
      <c r="B39" s="39"/>
      <c r="C39" s="39"/>
      <c r="D39" s="39"/>
      <c r="E39" s="39"/>
      <c r="F39" s="39"/>
      <c r="G39" s="39"/>
      <c r="H39" s="39"/>
    </row>
    <row r="40" spans="1:8" x14ac:dyDescent="0.2">
      <c r="A40" s="41" t="s">
        <v>101</v>
      </c>
      <c r="B40" s="41" t="s">
        <v>102</v>
      </c>
      <c r="C40" s="41" t="s">
        <v>103</v>
      </c>
      <c r="D40" s="41" t="s">
        <v>140</v>
      </c>
      <c r="E40" s="41" t="s">
        <v>141</v>
      </c>
      <c r="F40" s="41" t="s">
        <v>142</v>
      </c>
      <c r="G40" s="41"/>
      <c r="H40" s="41"/>
    </row>
    <row r="41" spans="1:8" x14ac:dyDescent="0.2">
      <c r="A41" s="42">
        <v>1150</v>
      </c>
      <c r="B41" s="40" t="s">
        <v>143</v>
      </c>
      <c r="C41" s="114">
        <v>0</v>
      </c>
    </row>
    <row r="42" spans="1:8" x14ac:dyDescent="0.2">
      <c r="A42" s="42">
        <v>1151</v>
      </c>
      <c r="B42" s="40" t="s">
        <v>144</v>
      </c>
      <c r="C42" s="114">
        <v>0</v>
      </c>
    </row>
    <row r="44" spans="1:8" x14ac:dyDescent="0.2">
      <c r="A44" s="39" t="s">
        <v>145</v>
      </c>
      <c r="B44" s="39"/>
      <c r="C44" s="39"/>
      <c r="D44" s="39"/>
      <c r="E44" s="39"/>
      <c r="F44" s="39"/>
      <c r="G44" s="39"/>
      <c r="H44" s="39"/>
    </row>
    <row r="45" spans="1:8" x14ac:dyDescent="0.2">
      <c r="A45" s="41" t="s">
        <v>101</v>
      </c>
      <c r="B45" s="41" t="s">
        <v>102</v>
      </c>
      <c r="C45" s="41" t="s">
        <v>103</v>
      </c>
      <c r="D45" s="41" t="s">
        <v>104</v>
      </c>
      <c r="E45" s="41" t="s">
        <v>118</v>
      </c>
      <c r="F45" s="41"/>
      <c r="G45" s="41"/>
      <c r="H45" s="41"/>
    </row>
    <row r="46" spans="1:8" x14ac:dyDescent="0.2">
      <c r="A46" s="42">
        <v>1213</v>
      </c>
      <c r="B46" s="40" t="s">
        <v>146</v>
      </c>
      <c r="C46" s="114">
        <v>0</v>
      </c>
    </row>
    <row r="48" spans="1:8" x14ac:dyDescent="0.2">
      <c r="A48" s="39" t="s">
        <v>147</v>
      </c>
      <c r="B48" s="39"/>
      <c r="C48" s="39"/>
      <c r="D48" s="39"/>
      <c r="E48" s="39"/>
      <c r="F48" s="39"/>
      <c r="G48" s="39"/>
      <c r="H48" s="39"/>
    </row>
    <row r="49" spans="1:8" x14ac:dyDescent="0.2">
      <c r="A49" s="41" t="s">
        <v>101</v>
      </c>
      <c r="B49" s="41" t="s">
        <v>102</v>
      </c>
      <c r="C49" s="41" t="s">
        <v>103</v>
      </c>
      <c r="D49" s="41"/>
      <c r="E49" s="41"/>
      <c r="F49" s="41"/>
      <c r="G49" s="41"/>
      <c r="H49" s="41"/>
    </row>
    <row r="50" spans="1:8" x14ac:dyDescent="0.2">
      <c r="A50" s="42">
        <v>1214</v>
      </c>
      <c r="B50" s="40" t="s">
        <v>148</v>
      </c>
      <c r="C50" s="114">
        <v>0</v>
      </c>
    </row>
    <row r="52" spans="1:8" x14ac:dyDescent="0.2">
      <c r="A52" s="39" t="s">
        <v>149</v>
      </c>
      <c r="B52" s="39"/>
      <c r="C52" s="39"/>
      <c r="D52" s="39"/>
      <c r="E52" s="39"/>
      <c r="F52" s="39"/>
      <c r="G52" s="39"/>
      <c r="H52" s="39"/>
    </row>
    <row r="53" spans="1:8" x14ac:dyDescent="0.2">
      <c r="A53" s="41" t="s">
        <v>101</v>
      </c>
      <c r="B53" s="41" t="s">
        <v>102</v>
      </c>
      <c r="C53" s="41" t="s">
        <v>103</v>
      </c>
      <c r="D53" s="41" t="s">
        <v>150</v>
      </c>
      <c r="E53" s="41" t="s">
        <v>151</v>
      </c>
      <c r="F53" s="41" t="s">
        <v>140</v>
      </c>
      <c r="G53" s="41" t="s">
        <v>152</v>
      </c>
      <c r="H53" s="41" t="s">
        <v>153</v>
      </c>
    </row>
    <row r="54" spans="1:8" x14ac:dyDescent="0.2">
      <c r="A54" s="42">
        <v>1230</v>
      </c>
      <c r="B54" s="40" t="s">
        <v>154</v>
      </c>
      <c r="C54" s="268">
        <f>+C55+C56+C57+C58+C59+C60+C61</f>
        <v>0</v>
      </c>
      <c r="D54" s="268">
        <f>+D55+D56+D57+D58+D59+D60+D61</f>
        <v>0</v>
      </c>
      <c r="E54" s="268">
        <f>+E55+E56+E57+E58+E59+E60+E61</f>
        <v>0</v>
      </c>
    </row>
    <row r="55" spans="1:8" x14ac:dyDescent="0.2">
      <c r="A55" s="42">
        <v>1231</v>
      </c>
      <c r="B55" s="40" t="s">
        <v>155</v>
      </c>
      <c r="C55" s="268">
        <v>0</v>
      </c>
      <c r="D55" s="268">
        <v>0</v>
      </c>
      <c r="E55" s="268">
        <v>0</v>
      </c>
    </row>
    <row r="56" spans="1:8" x14ac:dyDescent="0.2">
      <c r="A56" s="42">
        <v>1232</v>
      </c>
      <c r="B56" s="40" t="s">
        <v>156</v>
      </c>
      <c r="C56" s="268">
        <v>0</v>
      </c>
      <c r="D56" s="268">
        <v>0</v>
      </c>
      <c r="E56" s="268">
        <v>0</v>
      </c>
    </row>
    <row r="57" spans="1:8" x14ac:dyDescent="0.2">
      <c r="A57" s="42">
        <v>1233</v>
      </c>
      <c r="B57" s="40" t="s">
        <v>157</v>
      </c>
      <c r="C57" s="268">
        <v>0</v>
      </c>
      <c r="D57" s="268">
        <v>0</v>
      </c>
      <c r="E57" s="268">
        <v>0</v>
      </c>
    </row>
    <row r="58" spans="1:8" x14ac:dyDescent="0.2">
      <c r="A58" s="42">
        <v>1234</v>
      </c>
      <c r="B58" s="40" t="s">
        <v>158</v>
      </c>
      <c r="C58" s="268">
        <v>0</v>
      </c>
      <c r="D58" s="268">
        <v>0</v>
      </c>
      <c r="E58" s="268">
        <v>0</v>
      </c>
    </row>
    <row r="59" spans="1:8" x14ac:dyDescent="0.2">
      <c r="A59" s="42">
        <v>1235</v>
      </c>
      <c r="B59" s="40" t="s">
        <v>159</v>
      </c>
      <c r="C59" s="268">
        <v>0</v>
      </c>
      <c r="D59" s="268">
        <v>0</v>
      </c>
      <c r="E59" s="268">
        <v>0</v>
      </c>
    </row>
    <row r="60" spans="1:8" x14ac:dyDescent="0.2">
      <c r="A60" s="42">
        <v>1236</v>
      </c>
      <c r="B60" s="40" t="s">
        <v>160</v>
      </c>
      <c r="C60" s="268">
        <v>0</v>
      </c>
      <c r="D60" s="268">
        <v>0</v>
      </c>
      <c r="E60" s="268">
        <v>0</v>
      </c>
    </row>
    <row r="61" spans="1:8" x14ac:dyDescent="0.2">
      <c r="A61" s="42">
        <v>1239</v>
      </c>
      <c r="B61" s="40" t="s">
        <v>161</v>
      </c>
      <c r="C61" s="268">
        <v>0</v>
      </c>
      <c r="D61" s="268">
        <v>0</v>
      </c>
      <c r="E61" s="268">
        <v>0</v>
      </c>
    </row>
    <row r="62" spans="1:8" x14ac:dyDescent="0.2">
      <c r="A62" s="42">
        <v>1240</v>
      </c>
      <c r="B62" s="40" t="s">
        <v>162</v>
      </c>
      <c r="C62" s="268">
        <f>+C63+C64+C65+C66+C67+C68+C69+C70</f>
        <v>7422915.8999999994</v>
      </c>
      <c r="D62" s="268">
        <f>+D63+D64+D65+D66+D67+D68+D69+D70</f>
        <v>83209.5</v>
      </c>
      <c r="E62" s="268">
        <f>+E63+E64+E65+E66+E67+E68+E69+E70</f>
        <v>-868124.83000000007</v>
      </c>
      <c r="F62" s="40" t="s">
        <v>1446</v>
      </c>
    </row>
    <row r="63" spans="1:8" x14ac:dyDescent="0.2">
      <c r="A63" s="42">
        <v>1241</v>
      </c>
      <c r="B63" s="40" t="s">
        <v>163</v>
      </c>
      <c r="C63" s="268">
        <v>731922.74</v>
      </c>
      <c r="D63" s="268">
        <v>56150.94</v>
      </c>
      <c r="E63" s="268">
        <v>-714352.75</v>
      </c>
    </row>
    <row r="64" spans="1:8" x14ac:dyDescent="0.2">
      <c r="A64" s="42">
        <v>1242</v>
      </c>
      <c r="B64" s="40" t="s">
        <v>164</v>
      </c>
      <c r="C64" s="268">
        <v>0</v>
      </c>
      <c r="D64" s="268">
        <v>0</v>
      </c>
      <c r="E64" s="268">
        <v>0</v>
      </c>
    </row>
    <row r="65" spans="1:8" x14ac:dyDescent="0.2">
      <c r="A65" s="42">
        <v>1243</v>
      </c>
      <c r="B65" s="40" t="s">
        <v>165</v>
      </c>
      <c r="C65" s="268">
        <v>0</v>
      </c>
      <c r="D65" s="268">
        <v>0</v>
      </c>
      <c r="E65" s="268">
        <v>0</v>
      </c>
    </row>
    <row r="66" spans="1:8" x14ac:dyDescent="0.2">
      <c r="A66" s="42">
        <v>1244</v>
      </c>
      <c r="B66" s="40" t="s">
        <v>166</v>
      </c>
      <c r="C66" s="268">
        <v>0</v>
      </c>
      <c r="D66" s="268">
        <v>0</v>
      </c>
      <c r="E66" s="268">
        <v>0</v>
      </c>
      <c r="F66" s="40" t="s">
        <v>1446</v>
      </c>
    </row>
    <row r="67" spans="1:8" x14ac:dyDescent="0.2">
      <c r="A67" s="42">
        <v>1245</v>
      </c>
      <c r="B67" s="40" t="s">
        <v>167</v>
      </c>
      <c r="C67" s="268">
        <v>83777.11</v>
      </c>
      <c r="D67" s="268">
        <v>0</v>
      </c>
      <c r="E67" s="268">
        <v>-71651.039999999994</v>
      </c>
      <c r="F67" s="40" t="s">
        <v>1446</v>
      </c>
    </row>
    <row r="68" spans="1:8" x14ac:dyDescent="0.2">
      <c r="A68" s="42">
        <v>1246</v>
      </c>
      <c r="B68" s="40" t="s">
        <v>168</v>
      </c>
      <c r="C68" s="268">
        <v>115540.45</v>
      </c>
      <c r="D68" s="268">
        <v>27058.560000000001</v>
      </c>
      <c r="E68" s="268">
        <v>-82121.039999999994</v>
      </c>
    </row>
    <row r="69" spans="1:8" x14ac:dyDescent="0.2">
      <c r="A69" s="42">
        <v>1247</v>
      </c>
      <c r="B69" s="40" t="s">
        <v>169</v>
      </c>
      <c r="C69" s="268">
        <v>6491675.5999999996</v>
      </c>
      <c r="D69" s="268">
        <v>0</v>
      </c>
      <c r="E69" s="268">
        <v>0</v>
      </c>
    </row>
    <row r="70" spans="1:8" x14ac:dyDescent="0.2">
      <c r="A70" s="42">
        <v>1248</v>
      </c>
      <c r="B70" s="40" t="s">
        <v>170</v>
      </c>
      <c r="C70" s="268">
        <v>0</v>
      </c>
      <c r="D70" s="268">
        <v>0</v>
      </c>
      <c r="E70" s="268">
        <v>0</v>
      </c>
    </row>
    <row r="72" spans="1:8" x14ac:dyDescent="0.2">
      <c r="A72" s="39" t="s">
        <v>171</v>
      </c>
      <c r="B72" s="39"/>
      <c r="C72" s="39"/>
      <c r="D72" s="39"/>
      <c r="E72" s="39"/>
      <c r="F72" s="39"/>
      <c r="G72" s="39"/>
      <c r="H72" s="39"/>
    </row>
    <row r="73" spans="1:8" x14ac:dyDescent="0.2">
      <c r="A73" s="41" t="s">
        <v>101</v>
      </c>
      <c r="B73" s="41" t="s">
        <v>102</v>
      </c>
      <c r="C73" s="41" t="s">
        <v>103</v>
      </c>
      <c r="D73" s="41" t="s">
        <v>172</v>
      </c>
      <c r="E73" s="41" t="s">
        <v>173</v>
      </c>
      <c r="F73" s="41" t="s">
        <v>140</v>
      </c>
      <c r="G73" s="41" t="s">
        <v>152</v>
      </c>
      <c r="H73" s="41" t="s">
        <v>153</v>
      </c>
    </row>
    <row r="74" spans="1:8" x14ac:dyDescent="0.2">
      <c r="A74" s="42">
        <v>1250</v>
      </c>
      <c r="B74" s="40" t="s">
        <v>174</v>
      </c>
      <c r="C74" s="268">
        <f>+C75+C76+C77+C78+C79</f>
        <v>634811.65</v>
      </c>
      <c r="D74" s="268">
        <f>+D75+D76+D77+D78+D79</f>
        <v>30634.21</v>
      </c>
      <c r="E74" s="268">
        <f>+E75+E76+E77+E78+E79</f>
        <v>-750666.81</v>
      </c>
    </row>
    <row r="75" spans="1:8" x14ac:dyDescent="0.2">
      <c r="A75" s="42">
        <v>1251</v>
      </c>
      <c r="B75" s="40" t="s">
        <v>175</v>
      </c>
      <c r="C75" s="268">
        <v>118320</v>
      </c>
      <c r="D75" s="268">
        <v>0</v>
      </c>
      <c r="E75" s="268">
        <v>0</v>
      </c>
    </row>
    <row r="76" spans="1:8" x14ac:dyDescent="0.2">
      <c r="A76" s="42">
        <v>1252</v>
      </c>
      <c r="B76" s="40" t="s">
        <v>176</v>
      </c>
      <c r="C76" s="268">
        <v>0</v>
      </c>
      <c r="D76" s="268">
        <v>0</v>
      </c>
      <c r="E76" s="268">
        <v>0</v>
      </c>
    </row>
    <row r="77" spans="1:8" x14ac:dyDescent="0.2">
      <c r="A77" s="42">
        <v>1253</v>
      </c>
      <c r="B77" s="40" t="s">
        <v>177</v>
      </c>
      <c r="C77" s="268">
        <v>0</v>
      </c>
      <c r="D77" s="268">
        <v>0</v>
      </c>
      <c r="E77" s="268">
        <v>0</v>
      </c>
    </row>
    <row r="78" spans="1:8" x14ac:dyDescent="0.2">
      <c r="A78" s="42">
        <v>1254</v>
      </c>
      <c r="B78" s="40" t="s">
        <v>178</v>
      </c>
      <c r="C78" s="268">
        <v>0</v>
      </c>
      <c r="D78" s="268">
        <v>0</v>
      </c>
      <c r="E78" s="268">
        <v>0</v>
      </c>
    </row>
    <row r="79" spans="1:8" x14ac:dyDescent="0.2">
      <c r="A79" s="42">
        <v>1259</v>
      </c>
      <c r="B79" s="40" t="s">
        <v>179</v>
      </c>
      <c r="C79" s="268">
        <v>516491.65</v>
      </c>
      <c r="D79" s="268">
        <v>30634.21</v>
      </c>
      <c r="E79" s="268">
        <v>-750666.81</v>
      </c>
    </row>
    <row r="80" spans="1:8" x14ac:dyDescent="0.2">
      <c r="A80" s="42">
        <v>1270</v>
      </c>
      <c r="B80" s="40" t="s">
        <v>180</v>
      </c>
      <c r="C80" s="268">
        <f>+C81+C82+C83+C84+C85+C86</f>
        <v>0</v>
      </c>
      <c r="D80" s="268">
        <v>0</v>
      </c>
      <c r="E80" s="268">
        <v>0</v>
      </c>
    </row>
    <row r="81" spans="1:8" x14ac:dyDescent="0.2">
      <c r="A81" s="42">
        <v>1271</v>
      </c>
      <c r="B81" s="40" t="s">
        <v>181</v>
      </c>
      <c r="C81" s="268">
        <v>0</v>
      </c>
      <c r="D81" s="268">
        <v>0</v>
      </c>
      <c r="E81" s="268">
        <v>0</v>
      </c>
    </row>
    <row r="82" spans="1:8" x14ac:dyDescent="0.2">
      <c r="A82" s="42">
        <v>1272</v>
      </c>
      <c r="B82" s="40" t="s">
        <v>182</v>
      </c>
      <c r="C82" s="268">
        <v>0</v>
      </c>
      <c r="D82" s="268">
        <v>0</v>
      </c>
      <c r="E82" s="268">
        <v>0</v>
      </c>
    </row>
    <row r="83" spans="1:8" x14ac:dyDescent="0.2">
      <c r="A83" s="42">
        <v>1273</v>
      </c>
      <c r="B83" s="40" t="s">
        <v>183</v>
      </c>
      <c r="C83" s="268">
        <v>0</v>
      </c>
      <c r="D83" s="268">
        <v>0</v>
      </c>
      <c r="E83" s="268">
        <v>0</v>
      </c>
    </row>
    <row r="84" spans="1:8" x14ac:dyDescent="0.2">
      <c r="A84" s="42">
        <v>1274</v>
      </c>
      <c r="B84" s="40" t="s">
        <v>184</v>
      </c>
      <c r="C84" s="268">
        <v>0</v>
      </c>
      <c r="D84" s="268">
        <v>0</v>
      </c>
      <c r="E84" s="268">
        <v>0</v>
      </c>
    </row>
    <row r="85" spans="1:8" x14ac:dyDescent="0.2">
      <c r="A85" s="42">
        <v>1275</v>
      </c>
      <c r="B85" s="40" t="s">
        <v>185</v>
      </c>
      <c r="C85" s="268">
        <v>0</v>
      </c>
      <c r="D85" s="268">
        <v>0</v>
      </c>
      <c r="E85" s="268">
        <v>0</v>
      </c>
    </row>
    <row r="86" spans="1:8" x14ac:dyDescent="0.2">
      <c r="A86" s="42">
        <v>1279</v>
      </c>
      <c r="B86" s="40" t="s">
        <v>186</v>
      </c>
      <c r="C86" s="268">
        <v>0</v>
      </c>
      <c r="D86" s="268">
        <v>0</v>
      </c>
      <c r="E86" s="268">
        <v>0</v>
      </c>
    </row>
    <row r="88" spans="1:8" x14ac:dyDescent="0.2">
      <c r="A88" s="39" t="s">
        <v>187</v>
      </c>
      <c r="B88" s="39"/>
      <c r="C88" s="39"/>
      <c r="D88" s="39"/>
      <c r="E88" s="39"/>
      <c r="F88" s="39"/>
      <c r="G88" s="39"/>
      <c r="H88" s="39"/>
    </row>
    <row r="89" spans="1:8" x14ac:dyDescent="0.2">
      <c r="A89" s="41" t="s">
        <v>101</v>
      </c>
      <c r="B89" s="41" t="s">
        <v>102</v>
      </c>
      <c r="C89" s="41" t="s">
        <v>103</v>
      </c>
      <c r="D89" s="41" t="s">
        <v>188</v>
      </c>
      <c r="E89" s="41"/>
      <c r="F89" s="41"/>
      <c r="G89" s="41"/>
      <c r="H89" s="41"/>
    </row>
    <row r="90" spans="1:8" x14ac:dyDescent="0.2">
      <c r="A90" s="42">
        <v>1160</v>
      </c>
      <c r="B90" s="40" t="s">
        <v>189</v>
      </c>
      <c r="C90" s="268">
        <v>0</v>
      </c>
    </row>
    <row r="91" spans="1:8" x14ac:dyDescent="0.2">
      <c r="A91" s="42">
        <v>1161</v>
      </c>
      <c r="B91" s="40" t="s">
        <v>190</v>
      </c>
      <c r="C91" s="268">
        <v>0</v>
      </c>
    </row>
    <row r="92" spans="1:8" x14ac:dyDescent="0.2">
      <c r="A92" s="42">
        <v>1162</v>
      </c>
      <c r="B92" s="40" t="s">
        <v>191</v>
      </c>
      <c r="C92" s="268">
        <v>0</v>
      </c>
    </row>
    <row r="94" spans="1:8" x14ac:dyDescent="0.2">
      <c r="A94" s="39" t="s">
        <v>192</v>
      </c>
      <c r="B94" s="39"/>
      <c r="C94" s="39"/>
      <c r="D94" s="39"/>
      <c r="E94" s="39"/>
      <c r="F94" s="39"/>
      <c r="G94" s="39"/>
      <c r="H94" s="39"/>
    </row>
    <row r="95" spans="1:8" x14ac:dyDescent="0.2">
      <c r="A95" s="41" t="s">
        <v>101</v>
      </c>
      <c r="B95" s="41" t="s">
        <v>102</v>
      </c>
      <c r="C95" s="41" t="s">
        <v>103</v>
      </c>
      <c r="D95" s="41" t="s">
        <v>118</v>
      </c>
      <c r="E95" s="41"/>
      <c r="F95" s="41"/>
      <c r="G95" s="41"/>
      <c r="H95" s="41"/>
    </row>
    <row r="96" spans="1:8" x14ac:dyDescent="0.2">
      <c r="A96" s="42">
        <v>1290</v>
      </c>
      <c r="B96" s="40" t="s">
        <v>193</v>
      </c>
      <c r="C96" s="268">
        <v>0</v>
      </c>
    </row>
    <row r="97" spans="1:8" x14ac:dyDescent="0.2">
      <c r="A97" s="42">
        <v>1291</v>
      </c>
      <c r="B97" s="40" t="s">
        <v>194</v>
      </c>
      <c r="C97" s="268">
        <v>0</v>
      </c>
    </row>
    <row r="98" spans="1:8" x14ac:dyDescent="0.2">
      <c r="A98" s="42">
        <v>1292</v>
      </c>
      <c r="B98" s="40" t="s">
        <v>195</v>
      </c>
      <c r="C98" s="268">
        <v>0</v>
      </c>
    </row>
    <row r="99" spans="1:8" x14ac:dyDescent="0.2">
      <c r="A99" s="42">
        <v>1293</v>
      </c>
      <c r="B99" s="40" t="s">
        <v>196</v>
      </c>
      <c r="C99" s="268">
        <v>0</v>
      </c>
    </row>
    <row r="101" spans="1:8" x14ac:dyDescent="0.2">
      <c r="A101" s="39" t="s">
        <v>197</v>
      </c>
      <c r="B101" s="39"/>
      <c r="C101" s="39"/>
      <c r="D101" s="39"/>
      <c r="E101" s="39"/>
      <c r="F101" s="39"/>
      <c r="G101" s="39"/>
      <c r="H101" s="39"/>
    </row>
    <row r="102" spans="1:8" x14ac:dyDescent="0.2">
      <c r="A102" s="41" t="s">
        <v>101</v>
      </c>
      <c r="B102" s="41" t="s">
        <v>102</v>
      </c>
      <c r="C102" s="41" t="s">
        <v>103</v>
      </c>
      <c r="D102" s="41" t="s">
        <v>114</v>
      </c>
      <c r="E102" s="41" t="s">
        <v>115</v>
      </c>
      <c r="F102" s="41" t="s">
        <v>116</v>
      </c>
      <c r="G102" s="41" t="s">
        <v>198</v>
      </c>
      <c r="H102" s="41" t="s">
        <v>199</v>
      </c>
    </row>
    <row r="103" spans="1:8" x14ac:dyDescent="0.2">
      <c r="A103" s="42">
        <v>2110</v>
      </c>
      <c r="B103" s="40" t="s">
        <v>200</v>
      </c>
      <c r="C103" s="268">
        <f>+C104+C105+C106+C107+C108+C109+C110+C111+C112+C113+C114+C115+C116</f>
        <v>228879.34999999998</v>
      </c>
      <c r="D103" s="268">
        <v>0</v>
      </c>
      <c r="E103" s="268">
        <v>0</v>
      </c>
      <c r="F103" s="268">
        <v>0</v>
      </c>
      <c r="G103" s="268">
        <v>0</v>
      </c>
    </row>
    <row r="104" spans="1:8" x14ac:dyDescent="0.2">
      <c r="A104" s="42">
        <v>2111</v>
      </c>
      <c r="B104" s="40" t="s">
        <v>201</v>
      </c>
      <c r="C104" s="268">
        <v>0</v>
      </c>
      <c r="D104" s="268">
        <v>0</v>
      </c>
      <c r="E104" s="268">
        <v>0</v>
      </c>
      <c r="F104" s="268">
        <v>0</v>
      </c>
      <c r="G104" s="268">
        <v>0</v>
      </c>
    </row>
    <row r="105" spans="1:8" x14ac:dyDescent="0.2">
      <c r="A105" s="42">
        <v>2112</v>
      </c>
      <c r="B105" s="40" t="s">
        <v>202</v>
      </c>
      <c r="C105" s="268">
        <v>165282.93</v>
      </c>
      <c r="D105" s="268">
        <v>0</v>
      </c>
      <c r="E105" s="268">
        <v>0</v>
      </c>
      <c r="F105" s="268">
        <v>0</v>
      </c>
      <c r="G105" s="268">
        <v>0</v>
      </c>
    </row>
    <row r="106" spans="1:8" x14ac:dyDescent="0.2">
      <c r="A106" s="42">
        <v>2113</v>
      </c>
      <c r="B106" s="40" t="s">
        <v>203</v>
      </c>
      <c r="C106" s="268">
        <v>0</v>
      </c>
      <c r="D106" s="268">
        <v>0</v>
      </c>
      <c r="E106" s="268">
        <v>0</v>
      </c>
      <c r="F106" s="268">
        <v>0</v>
      </c>
      <c r="G106" s="268">
        <v>0</v>
      </c>
    </row>
    <row r="107" spans="1:8" x14ac:dyDescent="0.2">
      <c r="A107" s="42">
        <v>2114</v>
      </c>
      <c r="B107" s="40" t="s">
        <v>204</v>
      </c>
      <c r="C107" s="268">
        <v>0</v>
      </c>
      <c r="D107" s="268">
        <v>0</v>
      </c>
      <c r="E107" s="268">
        <v>0</v>
      </c>
      <c r="F107" s="268">
        <v>0</v>
      </c>
      <c r="G107" s="268">
        <v>0</v>
      </c>
    </row>
    <row r="108" spans="1:8" x14ac:dyDescent="0.2">
      <c r="A108" s="42">
        <v>2115</v>
      </c>
      <c r="B108" s="40" t="s">
        <v>205</v>
      </c>
      <c r="C108" s="268">
        <v>0</v>
      </c>
      <c r="D108" s="268">
        <v>0</v>
      </c>
      <c r="E108" s="268">
        <v>0</v>
      </c>
      <c r="F108" s="268">
        <v>0</v>
      </c>
      <c r="G108" s="268">
        <v>0</v>
      </c>
    </row>
    <row r="109" spans="1:8" x14ac:dyDescent="0.2">
      <c r="A109" s="42">
        <v>2116</v>
      </c>
      <c r="B109" s="40" t="s">
        <v>206</v>
      </c>
      <c r="C109" s="268">
        <v>0</v>
      </c>
      <c r="D109" s="268">
        <v>0</v>
      </c>
      <c r="E109" s="268">
        <v>0</v>
      </c>
      <c r="F109" s="268">
        <v>0</v>
      </c>
      <c r="G109" s="268">
        <v>0</v>
      </c>
    </row>
    <row r="110" spans="1:8" x14ac:dyDescent="0.2">
      <c r="A110" s="42">
        <v>2117</v>
      </c>
      <c r="B110" s="40" t="s">
        <v>207</v>
      </c>
      <c r="C110" s="268">
        <v>63596.42</v>
      </c>
      <c r="D110" s="268">
        <v>0</v>
      </c>
      <c r="E110" s="268">
        <v>0</v>
      </c>
      <c r="F110" s="268">
        <v>0</v>
      </c>
      <c r="G110" s="268">
        <v>0</v>
      </c>
    </row>
    <row r="111" spans="1:8" x14ac:dyDescent="0.2">
      <c r="A111" s="42">
        <v>2118</v>
      </c>
      <c r="B111" s="40" t="s">
        <v>208</v>
      </c>
      <c r="C111" s="268">
        <v>0</v>
      </c>
      <c r="D111" s="268">
        <v>0</v>
      </c>
      <c r="E111" s="268">
        <v>0</v>
      </c>
      <c r="F111" s="268">
        <v>0</v>
      </c>
      <c r="G111" s="268">
        <v>0</v>
      </c>
    </row>
    <row r="112" spans="1:8" x14ac:dyDescent="0.2">
      <c r="A112" s="42">
        <v>2119</v>
      </c>
      <c r="B112" s="40" t="s">
        <v>209</v>
      </c>
      <c r="C112" s="268">
        <v>0</v>
      </c>
      <c r="D112" s="268">
        <v>0</v>
      </c>
      <c r="E112" s="268">
        <v>0</v>
      </c>
      <c r="F112" s="268">
        <v>0</v>
      </c>
      <c r="G112" s="268">
        <v>0</v>
      </c>
    </row>
    <row r="113" spans="1:8" x14ac:dyDescent="0.2">
      <c r="A113" s="42">
        <v>2120</v>
      </c>
      <c r="B113" s="40" t="s">
        <v>210</v>
      </c>
      <c r="C113" s="268">
        <v>0</v>
      </c>
      <c r="D113" s="268">
        <v>0</v>
      </c>
      <c r="E113" s="268">
        <v>0</v>
      </c>
      <c r="F113" s="268">
        <v>0</v>
      </c>
      <c r="G113" s="268">
        <v>0</v>
      </c>
    </row>
    <row r="114" spans="1:8" x14ac:dyDescent="0.2">
      <c r="A114" s="42">
        <v>2121</v>
      </c>
      <c r="B114" s="40" t="s">
        <v>211</v>
      </c>
      <c r="C114" s="268">
        <v>0</v>
      </c>
      <c r="D114" s="268">
        <v>0</v>
      </c>
      <c r="E114" s="268">
        <v>0</v>
      </c>
      <c r="F114" s="268">
        <v>0</v>
      </c>
      <c r="G114" s="268">
        <v>0</v>
      </c>
    </row>
    <row r="115" spans="1:8" x14ac:dyDescent="0.2">
      <c r="A115" s="42">
        <v>2122</v>
      </c>
      <c r="B115" s="40" t="s">
        <v>212</v>
      </c>
      <c r="C115" s="268">
        <v>0</v>
      </c>
      <c r="D115" s="268">
        <v>0</v>
      </c>
      <c r="E115" s="268">
        <v>0</v>
      </c>
      <c r="F115" s="268">
        <v>0</v>
      </c>
      <c r="G115" s="268">
        <v>0</v>
      </c>
    </row>
    <row r="116" spans="1:8" x14ac:dyDescent="0.2">
      <c r="A116" s="42">
        <v>2129</v>
      </c>
      <c r="B116" s="40" t="s">
        <v>213</v>
      </c>
      <c r="C116" s="268">
        <v>0</v>
      </c>
      <c r="D116" s="268">
        <v>0</v>
      </c>
      <c r="E116" s="268">
        <v>0</v>
      </c>
      <c r="F116" s="268">
        <v>0</v>
      </c>
      <c r="G116" s="268">
        <v>0</v>
      </c>
    </row>
    <row r="118" spans="1:8" x14ac:dyDescent="0.2">
      <c r="A118" s="39" t="s">
        <v>214</v>
      </c>
      <c r="B118" s="39"/>
      <c r="C118" s="39"/>
      <c r="D118" s="39"/>
      <c r="E118" s="39"/>
      <c r="F118" s="39"/>
      <c r="G118" s="39"/>
      <c r="H118" s="39"/>
    </row>
    <row r="119" spans="1:8" x14ac:dyDescent="0.2">
      <c r="A119" s="41" t="s">
        <v>101</v>
      </c>
      <c r="B119" s="41" t="s">
        <v>102</v>
      </c>
      <c r="C119" s="41" t="s">
        <v>103</v>
      </c>
      <c r="D119" s="41" t="s">
        <v>215</v>
      </c>
      <c r="E119" s="41" t="s">
        <v>118</v>
      </c>
      <c r="F119" s="41"/>
      <c r="G119" s="41"/>
      <c r="H119" s="41"/>
    </row>
    <row r="120" spans="1:8" x14ac:dyDescent="0.2">
      <c r="A120" s="42">
        <v>2160</v>
      </c>
      <c r="B120" s="40" t="s">
        <v>216</v>
      </c>
      <c r="C120" s="268">
        <v>0</v>
      </c>
    </row>
    <row r="121" spans="1:8" x14ac:dyDescent="0.2">
      <c r="A121" s="42">
        <v>2161</v>
      </c>
      <c r="B121" s="40" t="s">
        <v>217</v>
      </c>
      <c r="C121" s="268">
        <v>0</v>
      </c>
    </row>
    <row r="122" spans="1:8" x14ac:dyDescent="0.2">
      <c r="A122" s="42">
        <v>2162</v>
      </c>
      <c r="B122" s="40" t="s">
        <v>218</v>
      </c>
      <c r="C122" s="268">
        <v>0</v>
      </c>
    </row>
    <row r="123" spans="1:8" x14ac:dyDescent="0.2">
      <c r="A123" s="42">
        <v>2163</v>
      </c>
      <c r="B123" s="40" t="s">
        <v>219</v>
      </c>
      <c r="C123" s="268">
        <v>0</v>
      </c>
    </row>
    <row r="124" spans="1:8" x14ac:dyDescent="0.2">
      <c r="A124" s="42">
        <v>2164</v>
      </c>
      <c r="B124" s="40" t="s">
        <v>220</v>
      </c>
      <c r="C124" s="268">
        <v>0</v>
      </c>
    </row>
    <row r="125" spans="1:8" x14ac:dyDescent="0.2">
      <c r="A125" s="42">
        <v>2165</v>
      </c>
      <c r="B125" s="40" t="s">
        <v>221</v>
      </c>
      <c r="C125" s="268">
        <v>0</v>
      </c>
    </row>
    <row r="126" spans="1:8" x14ac:dyDescent="0.2">
      <c r="A126" s="42">
        <v>2166</v>
      </c>
      <c r="B126" s="40" t="s">
        <v>222</v>
      </c>
      <c r="C126" s="268">
        <v>0</v>
      </c>
    </row>
    <row r="127" spans="1:8" x14ac:dyDescent="0.2">
      <c r="A127" s="42">
        <v>2250</v>
      </c>
      <c r="B127" s="40" t="s">
        <v>223</v>
      </c>
      <c r="C127" s="268">
        <v>0</v>
      </c>
    </row>
    <row r="128" spans="1:8" x14ac:dyDescent="0.2">
      <c r="A128" s="42">
        <v>2251</v>
      </c>
      <c r="B128" s="40" t="s">
        <v>224</v>
      </c>
      <c r="C128" s="268">
        <v>0</v>
      </c>
    </row>
    <row r="129" spans="1:8" x14ac:dyDescent="0.2">
      <c r="A129" s="42">
        <v>2252</v>
      </c>
      <c r="B129" s="40" t="s">
        <v>225</v>
      </c>
      <c r="C129" s="268">
        <v>0</v>
      </c>
    </row>
    <row r="130" spans="1:8" x14ac:dyDescent="0.2">
      <c r="A130" s="42">
        <v>2253</v>
      </c>
      <c r="B130" s="40" t="s">
        <v>226</v>
      </c>
      <c r="C130" s="268">
        <v>0</v>
      </c>
    </row>
    <row r="131" spans="1:8" x14ac:dyDescent="0.2">
      <c r="A131" s="42">
        <v>2254</v>
      </c>
      <c r="B131" s="40" t="s">
        <v>227</v>
      </c>
      <c r="C131" s="268">
        <v>0</v>
      </c>
    </row>
    <row r="132" spans="1:8" x14ac:dyDescent="0.2">
      <c r="A132" s="42">
        <v>2255</v>
      </c>
      <c r="B132" s="40" t="s">
        <v>228</v>
      </c>
      <c r="C132" s="268">
        <v>0</v>
      </c>
    </row>
    <row r="133" spans="1:8" x14ac:dyDescent="0.2">
      <c r="A133" s="42">
        <v>2256</v>
      </c>
      <c r="B133" s="40" t="s">
        <v>229</v>
      </c>
      <c r="C133" s="268">
        <v>0</v>
      </c>
    </row>
    <row r="135" spans="1:8" x14ac:dyDescent="0.2">
      <c r="A135" s="39" t="s">
        <v>230</v>
      </c>
      <c r="B135" s="39"/>
      <c r="C135" s="39"/>
      <c r="D135" s="39"/>
      <c r="E135" s="39"/>
      <c r="F135" s="39"/>
      <c r="G135" s="39"/>
      <c r="H135" s="39"/>
    </row>
    <row r="136" spans="1:8" x14ac:dyDescent="0.2">
      <c r="A136" s="46" t="s">
        <v>101</v>
      </c>
      <c r="B136" s="46" t="s">
        <v>102</v>
      </c>
      <c r="C136" s="46" t="s">
        <v>103</v>
      </c>
      <c r="D136" s="46" t="s">
        <v>215</v>
      </c>
      <c r="E136" s="46" t="s">
        <v>118</v>
      </c>
      <c r="F136" s="46"/>
      <c r="G136" s="46"/>
      <c r="H136" s="46"/>
    </row>
    <row r="137" spans="1:8" x14ac:dyDescent="0.2">
      <c r="A137" s="42">
        <v>2159</v>
      </c>
      <c r="B137" s="40" t="s">
        <v>231</v>
      </c>
      <c r="C137" s="268">
        <v>0</v>
      </c>
    </row>
    <row r="138" spans="1:8" x14ac:dyDescent="0.2">
      <c r="A138" s="42">
        <v>2199</v>
      </c>
      <c r="B138" s="40" t="s">
        <v>232</v>
      </c>
      <c r="C138" s="268">
        <v>0</v>
      </c>
    </row>
    <row r="139" spans="1:8" x14ac:dyDescent="0.2">
      <c r="A139" s="42">
        <v>2240</v>
      </c>
      <c r="B139" s="40" t="s">
        <v>233</v>
      </c>
      <c r="C139" s="268">
        <v>0</v>
      </c>
    </row>
    <row r="140" spans="1:8" x14ac:dyDescent="0.2">
      <c r="A140" s="42">
        <v>2241</v>
      </c>
      <c r="B140" s="40" t="s">
        <v>234</v>
      </c>
      <c r="C140" s="268">
        <v>0</v>
      </c>
    </row>
    <row r="141" spans="1:8" x14ac:dyDescent="0.2">
      <c r="A141" s="42">
        <v>2242</v>
      </c>
      <c r="B141" s="40" t="s">
        <v>235</v>
      </c>
      <c r="C141" s="268">
        <v>0</v>
      </c>
    </row>
    <row r="142" spans="1:8" x14ac:dyDescent="0.2">
      <c r="A142" s="42">
        <v>2249</v>
      </c>
      <c r="B142" s="40" t="s">
        <v>236</v>
      </c>
      <c r="C142" s="268">
        <v>0</v>
      </c>
    </row>
    <row r="144" spans="1:8" x14ac:dyDescent="0.2">
      <c r="B144" s="40" t="s">
        <v>237</v>
      </c>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pageSetup scale="4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57"/>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129" customWidth="1"/>
    <col min="2" max="2" width="63.42578125" style="129" bestFit="1" customWidth="1"/>
    <col min="3" max="3" width="15.28515625" style="129" bestFit="1" customWidth="1"/>
    <col min="4" max="4" width="16.42578125" style="129" bestFit="1" customWidth="1"/>
    <col min="5" max="5" width="19.140625" style="129" customWidth="1"/>
    <col min="6" max="16384" width="9.140625" style="129"/>
  </cols>
  <sheetData>
    <row r="1" spans="1:5" s="130" customFormat="1" ht="18.95" customHeight="1" x14ac:dyDescent="0.25">
      <c r="A1" s="381" t="s">
        <v>1240</v>
      </c>
      <c r="B1" s="381"/>
      <c r="C1" s="381"/>
      <c r="D1" s="56" t="s">
        <v>95</v>
      </c>
      <c r="E1" s="57">
        <v>2022</v>
      </c>
    </row>
    <row r="2" spans="1:5" s="130" customFormat="1" ht="18.95" customHeight="1" x14ac:dyDescent="0.25">
      <c r="A2" s="381" t="s">
        <v>456</v>
      </c>
      <c r="B2" s="381"/>
      <c r="C2" s="381"/>
      <c r="D2" s="56" t="s">
        <v>97</v>
      </c>
      <c r="E2" s="57" t="s">
        <v>599</v>
      </c>
    </row>
    <row r="3" spans="1:5" s="130" customFormat="1" ht="18.95" customHeight="1" x14ac:dyDescent="0.25">
      <c r="A3" s="381" t="s">
        <v>1239</v>
      </c>
      <c r="B3" s="381"/>
      <c r="C3" s="381"/>
      <c r="D3" s="56" t="s">
        <v>98</v>
      </c>
      <c r="E3" s="57">
        <v>4</v>
      </c>
    </row>
    <row r="4" spans="1:5" x14ac:dyDescent="0.2">
      <c r="A4" s="58" t="s">
        <v>99</v>
      </c>
      <c r="B4" s="59"/>
      <c r="C4" s="59"/>
      <c r="D4" s="59"/>
      <c r="E4" s="59"/>
    </row>
    <row r="6" spans="1:5" x14ac:dyDescent="0.2">
      <c r="A6" s="59" t="s">
        <v>457</v>
      </c>
      <c r="B6" s="59"/>
      <c r="C6" s="59"/>
      <c r="D6" s="59"/>
    </row>
    <row r="7" spans="1:5" ht="12.75" customHeight="1" x14ac:dyDescent="0.2">
      <c r="A7" s="60" t="s">
        <v>101</v>
      </c>
      <c r="B7" s="60" t="s">
        <v>458</v>
      </c>
      <c r="C7" s="63">
        <v>2022</v>
      </c>
      <c r="D7" s="63">
        <v>2021</v>
      </c>
    </row>
    <row r="8" spans="1:5" ht="12.75" customHeight="1" x14ac:dyDescent="0.2">
      <c r="A8" s="61">
        <v>1111</v>
      </c>
      <c r="B8" s="129" t="s">
        <v>459</v>
      </c>
      <c r="C8" s="268">
        <v>151042</v>
      </c>
      <c r="D8" s="268">
        <v>119940</v>
      </c>
    </row>
    <row r="9" spans="1:5" ht="12.75" customHeight="1" x14ac:dyDescent="0.2">
      <c r="A9" s="61">
        <v>1112</v>
      </c>
      <c r="B9" s="129" t="s">
        <v>460</v>
      </c>
      <c r="C9" s="268">
        <v>20165577.77</v>
      </c>
      <c r="D9" s="268">
        <v>21284572.280000001</v>
      </c>
    </row>
    <row r="10" spans="1:5" ht="12.75" customHeight="1" x14ac:dyDescent="0.2">
      <c r="A10" s="61">
        <v>1113</v>
      </c>
      <c r="B10" s="129" t="s">
        <v>461</v>
      </c>
      <c r="C10" s="268">
        <v>0</v>
      </c>
      <c r="D10" s="268">
        <v>0</v>
      </c>
    </row>
    <row r="11" spans="1:5" ht="12.75" customHeight="1" x14ac:dyDescent="0.2">
      <c r="A11" s="61">
        <v>1114</v>
      </c>
      <c r="B11" s="129" t="s">
        <v>105</v>
      </c>
      <c r="C11" s="268">
        <v>848.73</v>
      </c>
      <c r="D11" s="268">
        <v>41.93</v>
      </c>
    </row>
    <row r="12" spans="1:5" ht="12.75" customHeight="1" x14ac:dyDescent="0.2">
      <c r="A12" s="61">
        <v>1115</v>
      </c>
      <c r="B12" s="129" t="s">
        <v>106</v>
      </c>
      <c r="C12" s="268">
        <v>0</v>
      </c>
      <c r="D12" s="268">
        <v>0</v>
      </c>
    </row>
    <row r="13" spans="1:5" ht="12.75" customHeight="1" x14ac:dyDescent="0.2">
      <c r="A13" s="61">
        <v>1116</v>
      </c>
      <c r="B13" s="129" t="s">
        <v>462</v>
      </c>
      <c r="C13" s="268">
        <v>0</v>
      </c>
      <c r="D13" s="268">
        <v>0</v>
      </c>
    </row>
    <row r="14" spans="1:5" ht="12.75" customHeight="1" x14ac:dyDescent="0.2">
      <c r="A14" s="61">
        <v>1119</v>
      </c>
      <c r="B14" s="129" t="s">
        <v>463</v>
      </c>
      <c r="C14" s="268">
        <v>0</v>
      </c>
      <c r="D14" s="268">
        <v>0</v>
      </c>
    </row>
    <row r="15" spans="1:5" ht="12.75" customHeight="1" x14ac:dyDescent="0.2">
      <c r="A15" s="64">
        <v>1110</v>
      </c>
      <c r="B15" s="65" t="s">
        <v>464</v>
      </c>
      <c r="C15" s="272">
        <v>20317468.5</v>
      </c>
      <c r="D15" s="272">
        <v>21404554.210000001</v>
      </c>
    </row>
    <row r="16" spans="1:5" ht="12.75" customHeight="1" x14ac:dyDescent="0.2"/>
    <row r="17" spans="1:4" ht="12.75" customHeight="1" x14ac:dyDescent="0.2"/>
    <row r="18" spans="1:4" ht="12.75" customHeight="1" x14ac:dyDescent="0.2">
      <c r="A18" s="59" t="s">
        <v>465</v>
      </c>
      <c r="B18" s="59"/>
      <c r="C18" s="59"/>
      <c r="D18" s="59"/>
    </row>
    <row r="19" spans="1:4" ht="12.75" customHeight="1" x14ac:dyDescent="0.2">
      <c r="A19" s="60" t="s">
        <v>101</v>
      </c>
      <c r="B19" s="60" t="s">
        <v>458</v>
      </c>
      <c r="C19" s="63" t="s">
        <v>603</v>
      </c>
      <c r="D19" s="63" t="s">
        <v>466</v>
      </c>
    </row>
    <row r="20" spans="1:4" ht="12.75" customHeight="1" x14ac:dyDescent="0.2">
      <c r="A20" s="64">
        <v>1230</v>
      </c>
      <c r="B20" s="66" t="s">
        <v>154</v>
      </c>
      <c r="C20" s="272">
        <v>1162354.3899999999</v>
      </c>
      <c r="D20" s="272">
        <v>1162354.3899999999</v>
      </c>
    </row>
    <row r="21" spans="1:4" ht="12.75" customHeight="1" x14ac:dyDescent="0.2">
      <c r="A21" s="61">
        <v>1231</v>
      </c>
      <c r="B21" s="129" t="s">
        <v>155</v>
      </c>
      <c r="C21" s="268">
        <v>0</v>
      </c>
      <c r="D21" s="268">
        <v>0</v>
      </c>
    </row>
    <row r="22" spans="1:4" ht="12.75" customHeight="1" x14ac:dyDescent="0.2">
      <c r="A22" s="61">
        <v>1232</v>
      </c>
      <c r="B22" s="129" t="s">
        <v>156</v>
      </c>
      <c r="C22" s="268">
        <v>0</v>
      </c>
      <c r="D22" s="268">
        <v>0</v>
      </c>
    </row>
    <row r="23" spans="1:4" ht="12.75" customHeight="1" x14ac:dyDescent="0.2">
      <c r="A23" s="61">
        <v>1233</v>
      </c>
      <c r="B23" s="129" t="s">
        <v>157</v>
      </c>
      <c r="C23" s="268">
        <v>1162354.3899999999</v>
      </c>
      <c r="D23" s="268">
        <v>1162354.3899999999</v>
      </c>
    </row>
    <row r="24" spans="1:4" ht="12.75" customHeight="1" x14ac:dyDescent="0.2">
      <c r="A24" s="61">
        <v>1234</v>
      </c>
      <c r="B24" s="129" t="s">
        <v>158</v>
      </c>
      <c r="C24" s="268">
        <v>0</v>
      </c>
      <c r="D24" s="268">
        <v>0</v>
      </c>
    </row>
    <row r="25" spans="1:4" ht="12.75" customHeight="1" x14ac:dyDescent="0.2">
      <c r="A25" s="61">
        <v>1235</v>
      </c>
      <c r="B25" s="129" t="s">
        <v>159</v>
      </c>
      <c r="C25" s="268">
        <v>0</v>
      </c>
      <c r="D25" s="268">
        <v>0</v>
      </c>
    </row>
    <row r="26" spans="1:4" ht="12.75" customHeight="1" x14ac:dyDescent="0.2">
      <c r="A26" s="61">
        <v>1236</v>
      </c>
      <c r="B26" s="129" t="s">
        <v>160</v>
      </c>
      <c r="C26" s="268">
        <v>0</v>
      </c>
      <c r="D26" s="268">
        <v>0</v>
      </c>
    </row>
    <row r="27" spans="1:4" ht="12.75" customHeight="1" x14ac:dyDescent="0.2">
      <c r="A27" s="61">
        <v>1239</v>
      </c>
      <c r="B27" s="129" t="s">
        <v>161</v>
      </c>
      <c r="C27" s="268">
        <v>0</v>
      </c>
      <c r="D27" s="268">
        <v>0</v>
      </c>
    </row>
    <row r="28" spans="1:4" ht="12.75" customHeight="1" x14ac:dyDescent="0.2">
      <c r="A28" s="64">
        <v>1240</v>
      </c>
      <c r="B28" s="66" t="s">
        <v>162</v>
      </c>
      <c r="C28" s="272">
        <v>7750954.4900000002</v>
      </c>
      <c r="D28" s="272">
        <v>7750954.4900000002</v>
      </c>
    </row>
    <row r="29" spans="1:4" ht="12.75" customHeight="1" x14ac:dyDescent="0.2">
      <c r="A29" s="61">
        <v>1241</v>
      </c>
      <c r="B29" s="129" t="s">
        <v>163</v>
      </c>
      <c r="C29" s="268">
        <v>2075224.5700000003</v>
      </c>
      <c r="D29" s="268">
        <v>2075224.5700000003</v>
      </c>
    </row>
    <row r="30" spans="1:4" ht="12.75" customHeight="1" x14ac:dyDescent="0.2">
      <c r="A30" s="61">
        <v>1242</v>
      </c>
      <c r="B30" s="129" t="s">
        <v>164</v>
      </c>
      <c r="C30" s="268">
        <v>436584.92</v>
      </c>
      <c r="D30" s="268">
        <v>436584.92</v>
      </c>
    </row>
    <row r="31" spans="1:4" ht="12.75" customHeight="1" x14ac:dyDescent="0.2">
      <c r="A31" s="61">
        <v>1243</v>
      </c>
      <c r="B31" s="129" t="s">
        <v>165</v>
      </c>
      <c r="C31" s="268">
        <v>7482</v>
      </c>
      <c r="D31" s="268">
        <v>7482</v>
      </c>
    </row>
    <row r="32" spans="1:4" ht="12.75" customHeight="1" x14ac:dyDescent="0.2">
      <c r="A32" s="61">
        <v>1244</v>
      </c>
      <c r="B32" s="129" t="s">
        <v>166</v>
      </c>
      <c r="C32" s="268">
        <v>5231663</v>
      </c>
      <c r="D32" s="268">
        <v>5231663</v>
      </c>
    </row>
    <row r="33" spans="1:6" ht="12.75" customHeight="1" x14ac:dyDescent="0.2">
      <c r="A33" s="61">
        <v>1245</v>
      </c>
      <c r="B33" s="129" t="s">
        <v>167</v>
      </c>
      <c r="C33" s="268">
        <v>0</v>
      </c>
      <c r="D33" s="268">
        <v>0</v>
      </c>
    </row>
    <row r="34" spans="1:6" ht="12.75" customHeight="1" x14ac:dyDescent="0.2">
      <c r="A34" s="61">
        <v>1246</v>
      </c>
      <c r="B34" s="129" t="s">
        <v>168</v>
      </c>
      <c r="C34" s="268">
        <v>0</v>
      </c>
      <c r="D34" s="268">
        <v>0</v>
      </c>
    </row>
    <row r="35" spans="1:6" ht="12.75" customHeight="1" x14ac:dyDescent="0.2">
      <c r="A35" s="61">
        <v>1247</v>
      </c>
      <c r="B35" s="129" t="s">
        <v>169</v>
      </c>
      <c r="C35" s="268">
        <v>0</v>
      </c>
      <c r="D35" s="268">
        <v>0</v>
      </c>
    </row>
    <row r="36" spans="1:6" ht="12.75" customHeight="1" x14ac:dyDescent="0.2">
      <c r="A36" s="61">
        <v>1248</v>
      </c>
      <c r="B36" s="129" t="s">
        <v>170</v>
      </c>
      <c r="C36" s="268">
        <v>0</v>
      </c>
      <c r="D36" s="268">
        <v>0</v>
      </c>
    </row>
    <row r="37" spans="1:6" ht="12.75" customHeight="1" x14ac:dyDescent="0.2">
      <c r="A37" s="64">
        <v>1250</v>
      </c>
      <c r="B37" s="66" t="s">
        <v>174</v>
      </c>
      <c r="C37" s="272">
        <v>0</v>
      </c>
      <c r="D37" s="272">
        <v>0</v>
      </c>
    </row>
    <row r="38" spans="1:6" ht="12.75" customHeight="1" x14ac:dyDescent="0.2">
      <c r="A38" s="61">
        <v>1251</v>
      </c>
      <c r="B38" s="129" t="s">
        <v>175</v>
      </c>
      <c r="C38" s="268">
        <v>0</v>
      </c>
      <c r="D38" s="268">
        <v>0</v>
      </c>
    </row>
    <row r="39" spans="1:6" ht="12.75" customHeight="1" x14ac:dyDescent="0.2">
      <c r="A39" s="61">
        <v>1252</v>
      </c>
      <c r="B39" s="129" t="s">
        <v>176</v>
      </c>
      <c r="C39" s="268">
        <v>0</v>
      </c>
      <c r="D39" s="268">
        <v>0</v>
      </c>
    </row>
    <row r="40" spans="1:6" ht="12.75" customHeight="1" x14ac:dyDescent="0.2">
      <c r="A40" s="61">
        <v>1253</v>
      </c>
      <c r="B40" s="129" t="s">
        <v>177</v>
      </c>
      <c r="C40" s="268">
        <v>0</v>
      </c>
      <c r="D40" s="268">
        <v>0</v>
      </c>
    </row>
    <row r="41" spans="1:6" ht="12.75" customHeight="1" x14ac:dyDescent="0.2">
      <c r="A41" s="61">
        <v>1254</v>
      </c>
      <c r="B41" s="129" t="s">
        <v>178</v>
      </c>
      <c r="C41" s="268">
        <v>0</v>
      </c>
      <c r="D41" s="268">
        <v>0</v>
      </c>
    </row>
    <row r="42" spans="1:6" ht="12.75" customHeight="1" x14ac:dyDescent="0.2">
      <c r="A42" s="61">
        <v>1259</v>
      </c>
      <c r="B42" s="129" t="s">
        <v>179</v>
      </c>
      <c r="C42" s="268">
        <v>0</v>
      </c>
      <c r="D42" s="268">
        <v>0</v>
      </c>
    </row>
    <row r="43" spans="1:6" ht="12.75" customHeight="1" x14ac:dyDescent="0.2">
      <c r="A43" s="61"/>
      <c r="B43" s="65" t="s">
        <v>467</v>
      </c>
      <c r="C43" s="272">
        <v>8913308.8800000008</v>
      </c>
      <c r="D43" s="272">
        <v>8913308.8800000008</v>
      </c>
    </row>
    <row r="44" spans="1:6" ht="12.75" customHeight="1" x14ac:dyDescent="0.2"/>
    <row r="45" spans="1:6" ht="12.75" customHeight="1" x14ac:dyDescent="0.25">
      <c r="A45" s="59" t="s">
        <v>468</v>
      </c>
      <c r="B45" s="59"/>
      <c r="C45" s="59"/>
      <c r="D45" s="59"/>
      <c r="F45"/>
    </row>
    <row r="46" spans="1:6" ht="12.75" customHeight="1" x14ac:dyDescent="0.25">
      <c r="A46" s="60" t="s">
        <v>101</v>
      </c>
      <c r="B46" s="60" t="s">
        <v>458</v>
      </c>
      <c r="C46" s="63">
        <v>2022</v>
      </c>
      <c r="D46" s="63">
        <v>2021</v>
      </c>
      <c r="F46"/>
    </row>
    <row r="47" spans="1:6" ht="12.75" customHeight="1" x14ac:dyDescent="0.25">
      <c r="A47" s="64">
        <v>3210</v>
      </c>
      <c r="B47" s="66" t="s">
        <v>469</v>
      </c>
      <c r="C47" s="272">
        <v>-828816.85</v>
      </c>
      <c r="D47" s="272">
        <v>1562291.46</v>
      </c>
      <c r="E47" s="134"/>
      <c r="F47"/>
    </row>
    <row r="48" spans="1:6" ht="12.75" customHeight="1" x14ac:dyDescent="0.25">
      <c r="A48" s="61"/>
      <c r="B48" s="65" t="s">
        <v>470</v>
      </c>
      <c r="C48" s="272">
        <v>3575760.99</v>
      </c>
      <c r="D48" s="272">
        <v>3458128.44</v>
      </c>
      <c r="E48" s="105"/>
      <c r="F48"/>
    </row>
    <row r="49" spans="1:6" ht="12.75" customHeight="1" x14ac:dyDescent="0.25">
      <c r="A49" s="64">
        <v>5400</v>
      </c>
      <c r="B49" s="66" t="s">
        <v>285</v>
      </c>
      <c r="C49" s="272">
        <v>0</v>
      </c>
      <c r="D49" s="272">
        <v>0</v>
      </c>
      <c r="F49"/>
    </row>
    <row r="50" spans="1:6" ht="12.75" customHeight="1" x14ac:dyDescent="0.25">
      <c r="A50" s="61">
        <v>5410</v>
      </c>
      <c r="B50" s="129" t="s">
        <v>471</v>
      </c>
      <c r="C50" s="268">
        <v>0</v>
      </c>
      <c r="D50" s="268">
        <v>0</v>
      </c>
      <c r="F50"/>
    </row>
    <row r="51" spans="1:6" ht="12.75" customHeight="1" x14ac:dyDescent="0.25">
      <c r="A51" s="61">
        <v>5411</v>
      </c>
      <c r="B51" s="129" t="s">
        <v>283</v>
      </c>
      <c r="C51" s="268">
        <v>0</v>
      </c>
      <c r="D51" s="268">
        <v>0</v>
      </c>
      <c r="F51"/>
    </row>
    <row r="52" spans="1:6" ht="12.75" customHeight="1" x14ac:dyDescent="0.25">
      <c r="A52" s="61">
        <v>5420</v>
      </c>
      <c r="B52" s="129" t="s">
        <v>472</v>
      </c>
      <c r="C52" s="268">
        <v>0</v>
      </c>
      <c r="D52" s="268">
        <v>0</v>
      </c>
      <c r="F52"/>
    </row>
    <row r="53" spans="1:6" ht="12.75" customHeight="1" x14ac:dyDescent="0.25">
      <c r="A53" s="61">
        <v>5421</v>
      </c>
      <c r="B53" s="129" t="s">
        <v>280</v>
      </c>
      <c r="C53" s="268">
        <v>0</v>
      </c>
      <c r="D53" s="268">
        <v>0</v>
      </c>
      <c r="F53"/>
    </row>
    <row r="54" spans="1:6" ht="12.75" customHeight="1" x14ac:dyDescent="0.25">
      <c r="A54" s="61">
        <v>5430</v>
      </c>
      <c r="B54" s="129" t="s">
        <v>473</v>
      </c>
      <c r="C54" s="268">
        <v>0</v>
      </c>
      <c r="D54" s="268">
        <v>0</v>
      </c>
      <c r="F54"/>
    </row>
    <row r="55" spans="1:6" ht="12.75" customHeight="1" x14ac:dyDescent="0.25">
      <c r="A55" s="61">
        <v>5431</v>
      </c>
      <c r="B55" s="129" t="s">
        <v>277</v>
      </c>
      <c r="C55" s="268">
        <v>0</v>
      </c>
      <c r="D55" s="268">
        <v>0</v>
      </c>
      <c r="F55"/>
    </row>
    <row r="56" spans="1:6" ht="12.75" customHeight="1" x14ac:dyDescent="0.25">
      <c r="A56" s="61">
        <v>5440</v>
      </c>
      <c r="B56" s="129" t="s">
        <v>474</v>
      </c>
      <c r="C56" s="268">
        <v>0</v>
      </c>
      <c r="D56" s="268">
        <v>0</v>
      </c>
      <c r="F56"/>
    </row>
    <row r="57" spans="1:6" ht="12.75" customHeight="1" x14ac:dyDescent="0.25">
      <c r="A57" s="61">
        <v>5441</v>
      </c>
      <c r="B57" s="129" t="s">
        <v>474</v>
      </c>
      <c r="C57" s="268">
        <v>0</v>
      </c>
      <c r="D57" s="268">
        <v>0</v>
      </c>
      <c r="F57"/>
    </row>
    <row r="58" spans="1:6" ht="12.75" customHeight="1" x14ac:dyDescent="0.25">
      <c r="A58" s="61">
        <v>5450</v>
      </c>
      <c r="B58" s="129" t="s">
        <v>475</v>
      </c>
      <c r="C58" s="268">
        <v>0</v>
      </c>
      <c r="D58" s="268">
        <v>0</v>
      </c>
      <c r="F58"/>
    </row>
    <row r="59" spans="1:6" ht="12.75" customHeight="1" x14ac:dyDescent="0.25">
      <c r="A59" s="61">
        <v>5451</v>
      </c>
      <c r="B59" s="129" t="s">
        <v>273</v>
      </c>
      <c r="C59" s="268">
        <v>0</v>
      </c>
      <c r="D59" s="268">
        <v>0</v>
      </c>
      <c r="F59"/>
    </row>
    <row r="60" spans="1:6" ht="12.75" customHeight="1" x14ac:dyDescent="0.25">
      <c r="A60" s="61">
        <v>5452</v>
      </c>
      <c r="B60" s="129" t="s">
        <v>272</v>
      </c>
      <c r="C60" s="268">
        <v>0</v>
      </c>
      <c r="D60" s="268">
        <v>0</v>
      </c>
      <c r="F60"/>
    </row>
    <row r="61" spans="1:6" ht="12.75" customHeight="1" x14ac:dyDescent="0.25">
      <c r="A61" s="64">
        <v>5500</v>
      </c>
      <c r="B61" s="66" t="s">
        <v>271</v>
      </c>
      <c r="C61" s="272">
        <v>3575760.99</v>
      </c>
      <c r="D61" s="272">
        <v>3458128.44</v>
      </c>
      <c r="F61"/>
    </row>
    <row r="62" spans="1:6" ht="12.75" customHeight="1" x14ac:dyDescent="0.25">
      <c r="A62" s="64">
        <v>5510</v>
      </c>
      <c r="B62" s="66" t="s">
        <v>270</v>
      </c>
      <c r="C62" s="272">
        <v>3575760.99</v>
      </c>
      <c r="D62" s="272">
        <v>3458128.44</v>
      </c>
      <c r="F62"/>
    </row>
    <row r="63" spans="1:6" ht="12.75" customHeight="1" x14ac:dyDescent="0.25">
      <c r="A63" s="61">
        <v>5511</v>
      </c>
      <c r="B63" s="129" t="s">
        <v>269</v>
      </c>
      <c r="C63" s="268">
        <v>0</v>
      </c>
      <c r="D63" s="268">
        <v>0</v>
      </c>
      <c r="F63"/>
    </row>
    <row r="64" spans="1:6" ht="12.75" customHeight="1" x14ac:dyDescent="0.25">
      <c r="A64" s="61">
        <v>5512</v>
      </c>
      <c r="B64" s="129" t="s">
        <v>268</v>
      </c>
      <c r="C64" s="268">
        <v>0</v>
      </c>
      <c r="D64" s="268">
        <v>0</v>
      </c>
      <c r="F64"/>
    </row>
    <row r="65" spans="1:6" ht="12.75" customHeight="1" x14ac:dyDescent="0.25">
      <c r="A65" s="61">
        <v>5513</v>
      </c>
      <c r="B65" s="129" t="s">
        <v>267</v>
      </c>
      <c r="C65" s="268">
        <v>1579247.64</v>
      </c>
      <c r="D65" s="268">
        <v>1605585</v>
      </c>
      <c r="F65"/>
    </row>
    <row r="66" spans="1:6" ht="12.75" customHeight="1" x14ac:dyDescent="0.25">
      <c r="A66" s="61">
        <v>5514</v>
      </c>
      <c r="B66" s="129" t="s">
        <v>266</v>
      </c>
      <c r="C66" s="268">
        <v>0</v>
      </c>
      <c r="D66" s="268">
        <v>0</v>
      </c>
      <c r="F66"/>
    </row>
    <row r="67" spans="1:6" ht="12.75" customHeight="1" x14ac:dyDescent="0.25">
      <c r="A67" s="61">
        <v>5515</v>
      </c>
      <c r="B67" s="129" t="s">
        <v>265</v>
      </c>
      <c r="C67" s="268">
        <v>1996513.35</v>
      </c>
      <c r="D67" s="268">
        <v>1852543.44</v>
      </c>
      <c r="F67"/>
    </row>
    <row r="68" spans="1:6" ht="12.75" customHeight="1" x14ac:dyDescent="0.25">
      <c r="A68" s="61">
        <v>5516</v>
      </c>
      <c r="B68" s="129" t="s">
        <v>264</v>
      </c>
      <c r="C68" s="268">
        <v>0</v>
      </c>
      <c r="D68" s="268">
        <v>0</v>
      </c>
      <c r="F68"/>
    </row>
    <row r="69" spans="1:6" ht="12.75" customHeight="1" x14ac:dyDescent="0.25">
      <c r="A69" s="61">
        <v>5517</v>
      </c>
      <c r="B69" s="129" t="s">
        <v>263</v>
      </c>
      <c r="C69" s="268">
        <v>0</v>
      </c>
      <c r="D69" s="268">
        <v>0</v>
      </c>
      <c r="F69"/>
    </row>
    <row r="70" spans="1:6" ht="12.75" customHeight="1" x14ac:dyDescent="0.25">
      <c r="A70" s="61">
        <v>5518</v>
      </c>
      <c r="B70" s="129" t="s">
        <v>262</v>
      </c>
      <c r="C70" s="268">
        <v>0</v>
      </c>
      <c r="D70" s="268">
        <v>0</v>
      </c>
      <c r="F70"/>
    </row>
    <row r="71" spans="1:6" ht="12.75" customHeight="1" x14ac:dyDescent="0.25">
      <c r="A71" s="64">
        <v>5520</v>
      </c>
      <c r="B71" s="66" t="s">
        <v>261</v>
      </c>
      <c r="C71" s="272">
        <v>0</v>
      </c>
      <c r="D71" s="272">
        <v>0</v>
      </c>
      <c r="F71"/>
    </row>
    <row r="72" spans="1:6" ht="12.75" customHeight="1" x14ac:dyDescent="0.25">
      <c r="A72" s="61">
        <v>5521</v>
      </c>
      <c r="B72" s="129" t="s">
        <v>260</v>
      </c>
      <c r="C72" s="268">
        <v>0</v>
      </c>
      <c r="D72" s="268">
        <v>0</v>
      </c>
      <c r="F72"/>
    </row>
    <row r="73" spans="1:6" ht="12.75" customHeight="1" x14ac:dyDescent="0.25">
      <c r="A73" s="61">
        <v>5522</v>
      </c>
      <c r="B73" s="129" t="s">
        <v>259</v>
      </c>
      <c r="C73" s="268">
        <v>0</v>
      </c>
      <c r="D73" s="268">
        <v>0</v>
      </c>
      <c r="F73"/>
    </row>
    <row r="74" spans="1:6" ht="12.75" customHeight="1" x14ac:dyDescent="0.25">
      <c r="A74" s="64">
        <v>5530</v>
      </c>
      <c r="B74" s="66" t="s">
        <v>258</v>
      </c>
      <c r="C74" s="272">
        <v>0</v>
      </c>
      <c r="D74" s="272">
        <v>0</v>
      </c>
      <c r="F74"/>
    </row>
    <row r="75" spans="1:6" ht="12.75" customHeight="1" x14ac:dyDescent="0.25">
      <c r="A75" s="61">
        <v>5531</v>
      </c>
      <c r="B75" s="129" t="s">
        <v>257</v>
      </c>
      <c r="C75" s="268">
        <v>0</v>
      </c>
      <c r="D75" s="268">
        <v>0</v>
      </c>
      <c r="F75"/>
    </row>
    <row r="76" spans="1:6" ht="12.75" customHeight="1" x14ac:dyDescent="0.25">
      <c r="A76" s="61">
        <v>5532</v>
      </c>
      <c r="B76" s="129" t="s">
        <v>256</v>
      </c>
      <c r="C76" s="268">
        <v>0</v>
      </c>
      <c r="D76" s="268">
        <v>0</v>
      </c>
      <c r="F76"/>
    </row>
    <row r="77" spans="1:6" ht="12.75" customHeight="1" x14ac:dyDescent="0.25">
      <c r="A77" s="61">
        <v>5533</v>
      </c>
      <c r="B77" s="129" t="s">
        <v>255</v>
      </c>
      <c r="C77" s="268">
        <v>0</v>
      </c>
      <c r="D77" s="268">
        <v>0</v>
      </c>
      <c r="F77"/>
    </row>
    <row r="78" spans="1:6" ht="12.75" customHeight="1" x14ac:dyDescent="0.25">
      <c r="A78" s="61">
        <v>5534</v>
      </c>
      <c r="B78" s="129" t="s">
        <v>254</v>
      </c>
      <c r="C78" s="268">
        <v>0</v>
      </c>
      <c r="D78" s="268">
        <v>0</v>
      </c>
      <c r="F78"/>
    </row>
    <row r="79" spans="1:6" ht="12.75" customHeight="1" x14ac:dyDescent="0.25">
      <c r="A79" s="61">
        <v>5535</v>
      </c>
      <c r="B79" s="129" t="s">
        <v>253</v>
      </c>
      <c r="C79" s="268">
        <v>0</v>
      </c>
      <c r="D79" s="268">
        <v>0</v>
      </c>
      <c r="F79"/>
    </row>
    <row r="80" spans="1:6" ht="12.75" customHeight="1" x14ac:dyDescent="0.25">
      <c r="A80" s="64">
        <v>5540</v>
      </c>
      <c r="B80" s="66" t="s">
        <v>252</v>
      </c>
      <c r="C80" s="272">
        <v>0</v>
      </c>
      <c r="D80" s="272">
        <v>0</v>
      </c>
      <c r="F80"/>
    </row>
    <row r="81" spans="1:6" ht="12.75" customHeight="1" x14ac:dyDescent="0.25">
      <c r="A81" s="61">
        <v>5541</v>
      </c>
      <c r="B81" s="129" t="s">
        <v>252</v>
      </c>
      <c r="C81" s="268">
        <v>0</v>
      </c>
      <c r="D81" s="268">
        <v>0</v>
      </c>
      <c r="F81"/>
    </row>
    <row r="82" spans="1:6" ht="12.75" customHeight="1" x14ac:dyDescent="0.25">
      <c r="A82" s="64">
        <v>5550</v>
      </c>
      <c r="B82" s="66" t="s">
        <v>251</v>
      </c>
      <c r="C82" s="272">
        <v>0</v>
      </c>
      <c r="D82" s="272">
        <v>0</v>
      </c>
      <c r="F82"/>
    </row>
    <row r="83" spans="1:6" ht="12.75" customHeight="1" x14ac:dyDescent="0.25">
      <c r="A83" s="61">
        <v>5551</v>
      </c>
      <c r="B83" s="129" t="s">
        <v>251</v>
      </c>
      <c r="C83" s="268">
        <v>0</v>
      </c>
      <c r="D83" s="268">
        <v>0</v>
      </c>
      <c r="F83"/>
    </row>
    <row r="84" spans="1:6" ht="12.75" customHeight="1" x14ac:dyDescent="0.25">
      <c r="A84" s="64">
        <v>5590</v>
      </c>
      <c r="B84" s="66" t="s">
        <v>250</v>
      </c>
      <c r="C84" s="272">
        <v>0</v>
      </c>
      <c r="D84" s="272">
        <v>0</v>
      </c>
      <c r="F84"/>
    </row>
    <row r="85" spans="1:6" ht="12.75" customHeight="1" x14ac:dyDescent="0.25">
      <c r="A85" s="61">
        <v>5591</v>
      </c>
      <c r="B85" s="129" t="s">
        <v>249</v>
      </c>
      <c r="C85" s="268">
        <v>0</v>
      </c>
      <c r="D85" s="268">
        <v>0</v>
      </c>
      <c r="F85"/>
    </row>
    <row r="86" spans="1:6" ht="12.75" customHeight="1" x14ac:dyDescent="0.25">
      <c r="A86" s="61">
        <v>5592</v>
      </c>
      <c r="B86" s="129" t="s">
        <v>248</v>
      </c>
      <c r="C86" s="268">
        <v>0</v>
      </c>
      <c r="D86" s="268">
        <v>0</v>
      </c>
      <c r="F86"/>
    </row>
    <row r="87" spans="1:6" ht="12.75" customHeight="1" x14ac:dyDescent="0.25">
      <c r="A87" s="61">
        <v>5593</v>
      </c>
      <c r="B87" s="129" t="s">
        <v>247</v>
      </c>
      <c r="C87" s="268">
        <v>0</v>
      </c>
      <c r="D87" s="268">
        <v>0</v>
      </c>
      <c r="F87"/>
    </row>
    <row r="88" spans="1:6" ht="12.75" customHeight="1" x14ac:dyDescent="0.25">
      <c r="A88" s="61">
        <v>5594</v>
      </c>
      <c r="B88" s="129" t="s">
        <v>476</v>
      </c>
      <c r="C88" s="268">
        <v>0</v>
      </c>
      <c r="D88" s="268">
        <v>0</v>
      </c>
      <c r="F88"/>
    </row>
    <row r="89" spans="1:6" ht="12.75" customHeight="1" x14ac:dyDescent="0.25">
      <c r="A89" s="61">
        <v>5595</v>
      </c>
      <c r="B89" s="129" t="s">
        <v>245</v>
      </c>
      <c r="C89" s="268">
        <v>0</v>
      </c>
      <c r="D89" s="268">
        <v>0</v>
      </c>
      <c r="F89"/>
    </row>
    <row r="90" spans="1:6" ht="12.75" customHeight="1" x14ac:dyDescent="0.25">
      <c r="A90" s="61">
        <v>5596</v>
      </c>
      <c r="B90" s="129" t="s">
        <v>244</v>
      </c>
      <c r="C90" s="268">
        <v>0</v>
      </c>
      <c r="D90" s="268">
        <v>0</v>
      </c>
      <c r="F90"/>
    </row>
    <row r="91" spans="1:6" ht="12.75" customHeight="1" x14ac:dyDescent="0.25">
      <c r="A91" s="61">
        <v>5597</v>
      </c>
      <c r="B91" s="129" t="s">
        <v>243</v>
      </c>
      <c r="C91" s="268">
        <v>0</v>
      </c>
      <c r="D91" s="268">
        <v>0</v>
      </c>
      <c r="F91"/>
    </row>
    <row r="92" spans="1:6" ht="12.75" customHeight="1" x14ac:dyDescent="0.25">
      <c r="A92" s="61">
        <v>5599</v>
      </c>
      <c r="B92" s="129" t="s">
        <v>241</v>
      </c>
      <c r="C92" s="268">
        <v>0</v>
      </c>
      <c r="D92" s="268">
        <v>0</v>
      </c>
      <c r="F92"/>
    </row>
    <row r="93" spans="1:6" ht="12.75" customHeight="1" x14ac:dyDescent="0.25">
      <c r="A93" s="64">
        <v>5600</v>
      </c>
      <c r="B93" s="66" t="s">
        <v>240</v>
      </c>
      <c r="C93" s="272">
        <v>0</v>
      </c>
      <c r="D93" s="272">
        <v>0</v>
      </c>
      <c r="F93"/>
    </row>
    <row r="94" spans="1:6" ht="12.75" customHeight="1" x14ac:dyDescent="0.25">
      <c r="A94" s="64">
        <v>5610</v>
      </c>
      <c r="B94" s="66" t="s">
        <v>239</v>
      </c>
      <c r="C94" s="272">
        <v>0</v>
      </c>
      <c r="D94" s="272">
        <v>0</v>
      </c>
      <c r="F94"/>
    </row>
    <row r="95" spans="1:6" ht="12.75" customHeight="1" x14ac:dyDescent="0.25">
      <c r="A95" s="61">
        <v>5611</v>
      </c>
      <c r="B95" s="129" t="s">
        <v>238</v>
      </c>
      <c r="C95" s="268">
        <v>0</v>
      </c>
      <c r="D95" s="268">
        <v>0</v>
      </c>
      <c r="F95"/>
    </row>
    <row r="96" spans="1:6" ht="12.75" customHeight="1" x14ac:dyDescent="0.25">
      <c r="A96" s="64">
        <v>2110</v>
      </c>
      <c r="B96" s="67" t="s">
        <v>477</v>
      </c>
      <c r="C96" s="272">
        <v>0</v>
      </c>
      <c r="D96" s="272">
        <v>0</v>
      </c>
      <c r="F96"/>
    </row>
    <row r="97" spans="1:6" ht="12.75" customHeight="1" x14ac:dyDescent="0.25">
      <c r="A97" s="61">
        <v>2111</v>
      </c>
      <c r="B97" s="129" t="s">
        <v>478</v>
      </c>
      <c r="C97" s="268">
        <v>0</v>
      </c>
      <c r="D97" s="268">
        <v>0</v>
      </c>
      <c r="F97"/>
    </row>
    <row r="98" spans="1:6" ht="12.75" customHeight="1" x14ac:dyDescent="0.25">
      <c r="A98" s="61">
        <v>2112</v>
      </c>
      <c r="B98" s="129" t="s">
        <v>479</v>
      </c>
      <c r="C98" s="268">
        <v>0</v>
      </c>
      <c r="D98" s="268">
        <v>0</v>
      </c>
      <c r="F98"/>
    </row>
    <row r="99" spans="1:6" ht="12.75" customHeight="1" x14ac:dyDescent="0.25">
      <c r="A99" s="61">
        <v>2112</v>
      </c>
      <c r="B99" s="129" t="s">
        <v>480</v>
      </c>
      <c r="C99" s="268">
        <v>0</v>
      </c>
      <c r="D99" s="268">
        <v>0</v>
      </c>
      <c r="F99"/>
    </row>
    <row r="100" spans="1:6" ht="12.75" customHeight="1" x14ac:dyDescent="0.25">
      <c r="A100" s="61">
        <v>2115</v>
      </c>
      <c r="B100" s="129" t="s">
        <v>481</v>
      </c>
      <c r="C100" s="268">
        <v>0</v>
      </c>
      <c r="D100" s="268">
        <v>0</v>
      </c>
      <c r="F100"/>
    </row>
    <row r="101" spans="1:6" ht="12.75" customHeight="1" x14ac:dyDescent="0.25">
      <c r="A101" s="61">
        <v>2114</v>
      </c>
      <c r="B101" s="129" t="s">
        <v>482</v>
      </c>
      <c r="C101" s="268">
        <v>0</v>
      </c>
      <c r="D101" s="268">
        <v>0</v>
      </c>
      <c r="F101"/>
    </row>
    <row r="102" spans="1:6" ht="12.75" customHeight="1" x14ac:dyDescent="0.25">
      <c r="A102" s="61"/>
      <c r="B102" s="65" t="s">
        <v>483</v>
      </c>
      <c r="C102" s="272">
        <v>0</v>
      </c>
      <c r="D102" s="272">
        <v>0</v>
      </c>
      <c r="F102"/>
    </row>
    <row r="103" spans="1:6" ht="12.75" customHeight="1" x14ac:dyDescent="0.2">
      <c r="A103" s="64">
        <v>4300</v>
      </c>
      <c r="B103" s="133" t="s">
        <v>377</v>
      </c>
      <c r="C103" s="268">
        <v>0</v>
      </c>
      <c r="D103" s="268">
        <v>0</v>
      </c>
    </row>
    <row r="104" spans="1:6" ht="12.75" customHeight="1" x14ac:dyDescent="0.2">
      <c r="A104" s="64">
        <v>4310</v>
      </c>
      <c r="B104" s="133" t="s">
        <v>376</v>
      </c>
      <c r="C104" s="272">
        <v>0</v>
      </c>
      <c r="D104" s="272">
        <v>0</v>
      </c>
    </row>
    <row r="105" spans="1:6" ht="12.75" customHeight="1" x14ac:dyDescent="0.2">
      <c r="A105" s="61">
        <v>4311</v>
      </c>
      <c r="B105" s="121" t="s">
        <v>375</v>
      </c>
      <c r="C105" s="268">
        <v>0</v>
      </c>
      <c r="D105" s="268">
        <v>0</v>
      </c>
    </row>
    <row r="106" spans="1:6" ht="12.75" customHeight="1" x14ac:dyDescent="0.2">
      <c r="A106" s="61">
        <v>4319</v>
      </c>
      <c r="B106" s="121" t="s">
        <v>374</v>
      </c>
      <c r="C106" s="268">
        <v>0</v>
      </c>
      <c r="D106" s="268">
        <v>0</v>
      </c>
    </row>
    <row r="107" spans="1:6" ht="12.75" customHeight="1" x14ac:dyDescent="0.2">
      <c r="A107" s="64">
        <v>4320</v>
      </c>
      <c r="B107" s="133" t="s">
        <v>373</v>
      </c>
      <c r="C107" s="272">
        <v>0</v>
      </c>
      <c r="D107" s="272">
        <v>0</v>
      </c>
    </row>
    <row r="108" spans="1:6" ht="12.75" customHeight="1" x14ac:dyDescent="0.2">
      <c r="A108" s="61">
        <v>4321</v>
      </c>
      <c r="B108" s="121" t="s">
        <v>372</v>
      </c>
      <c r="C108" s="268">
        <v>0</v>
      </c>
      <c r="D108" s="268">
        <v>0</v>
      </c>
    </row>
    <row r="109" spans="1:6" ht="12.75" customHeight="1" x14ac:dyDescent="0.2">
      <c r="A109" s="61">
        <v>4322</v>
      </c>
      <c r="B109" s="121" t="s">
        <v>371</v>
      </c>
      <c r="C109" s="268">
        <v>0</v>
      </c>
      <c r="D109" s="268">
        <v>0</v>
      </c>
    </row>
    <row r="110" spans="1:6" ht="12.75" customHeight="1" x14ac:dyDescent="0.2">
      <c r="A110" s="61">
        <v>4323</v>
      </c>
      <c r="B110" s="121" t="s">
        <v>370</v>
      </c>
      <c r="C110" s="268">
        <v>0</v>
      </c>
      <c r="D110" s="268">
        <v>0</v>
      </c>
    </row>
    <row r="111" spans="1:6" ht="12.75" customHeight="1" x14ac:dyDescent="0.2">
      <c r="A111" s="61">
        <v>4324</v>
      </c>
      <c r="B111" s="121" t="s">
        <v>369</v>
      </c>
      <c r="C111" s="268">
        <v>0</v>
      </c>
      <c r="D111" s="268">
        <v>0</v>
      </c>
    </row>
    <row r="112" spans="1:6" ht="12.75" customHeight="1" x14ac:dyDescent="0.2">
      <c r="A112" s="61">
        <v>4325</v>
      </c>
      <c r="B112" s="121" t="s">
        <v>368</v>
      </c>
      <c r="C112" s="268">
        <v>0</v>
      </c>
      <c r="D112" s="268">
        <v>0</v>
      </c>
    </row>
    <row r="113" spans="1:6" ht="12.75" customHeight="1" x14ac:dyDescent="0.2">
      <c r="A113" s="64">
        <v>4330</v>
      </c>
      <c r="B113" s="133" t="s">
        <v>367</v>
      </c>
      <c r="C113" s="272">
        <v>0</v>
      </c>
      <c r="D113" s="272">
        <v>0</v>
      </c>
    </row>
    <row r="114" spans="1:6" ht="12.75" customHeight="1" x14ac:dyDescent="0.2">
      <c r="A114" s="61">
        <v>4331</v>
      </c>
      <c r="B114" s="121" t="s">
        <v>367</v>
      </c>
      <c r="C114" s="268">
        <v>0</v>
      </c>
      <c r="D114" s="268">
        <v>0</v>
      </c>
    </row>
    <row r="115" spans="1:6" ht="12.75" customHeight="1" x14ac:dyDescent="0.2">
      <c r="A115" s="64">
        <v>4340</v>
      </c>
      <c r="B115" s="133" t="s">
        <v>366</v>
      </c>
      <c r="C115" s="272">
        <v>0</v>
      </c>
      <c r="D115" s="272">
        <v>0</v>
      </c>
    </row>
    <row r="116" spans="1:6" ht="12.75" customHeight="1" x14ac:dyDescent="0.2">
      <c r="A116" s="61">
        <v>4341</v>
      </c>
      <c r="B116" s="121" t="s">
        <v>366</v>
      </c>
      <c r="C116" s="268">
        <v>0</v>
      </c>
      <c r="D116" s="268">
        <v>0</v>
      </c>
    </row>
    <row r="117" spans="1:6" ht="12.75" customHeight="1" x14ac:dyDescent="0.2">
      <c r="A117" s="64">
        <v>4390</v>
      </c>
      <c r="B117" s="133" t="s">
        <v>360</v>
      </c>
      <c r="C117" s="272">
        <v>0</v>
      </c>
      <c r="D117" s="272">
        <v>0</v>
      </c>
    </row>
    <row r="118" spans="1:6" ht="12.75" customHeight="1" x14ac:dyDescent="0.2">
      <c r="A118" s="61">
        <v>4392</v>
      </c>
      <c r="B118" s="121" t="s">
        <v>365</v>
      </c>
      <c r="C118" s="268">
        <v>0</v>
      </c>
      <c r="D118" s="268">
        <v>0</v>
      </c>
    </row>
    <row r="119" spans="1:6" ht="12.75" customHeight="1" x14ac:dyDescent="0.2">
      <c r="A119" s="61">
        <v>4393</v>
      </c>
      <c r="B119" s="121" t="s">
        <v>364</v>
      </c>
      <c r="C119" s="268">
        <v>0</v>
      </c>
      <c r="D119" s="268">
        <v>0</v>
      </c>
    </row>
    <row r="120" spans="1:6" ht="12.75" customHeight="1" x14ac:dyDescent="0.2">
      <c r="A120" s="61">
        <v>4394</v>
      </c>
      <c r="B120" s="121" t="s">
        <v>363</v>
      </c>
      <c r="C120" s="268">
        <v>0</v>
      </c>
      <c r="D120" s="268">
        <v>0</v>
      </c>
    </row>
    <row r="121" spans="1:6" ht="12.75" customHeight="1" x14ac:dyDescent="0.2">
      <c r="A121" s="61">
        <v>4395</v>
      </c>
      <c r="B121" s="121" t="s">
        <v>244</v>
      </c>
      <c r="C121" s="268">
        <v>0</v>
      </c>
      <c r="D121" s="268">
        <v>0</v>
      </c>
    </row>
    <row r="122" spans="1:6" ht="12.75" customHeight="1" x14ac:dyDescent="0.2">
      <c r="A122" s="61">
        <v>4396</v>
      </c>
      <c r="B122" s="121" t="s">
        <v>362</v>
      </c>
      <c r="C122" s="268">
        <v>0</v>
      </c>
      <c r="D122" s="268">
        <v>0</v>
      </c>
    </row>
    <row r="123" spans="1:6" ht="12.75" customHeight="1" x14ac:dyDescent="0.2">
      <c r="A123" s="61">
        <v>4397</v>
      </c>
      <c r="B123" s="121" t="s">
        <v>361</v>
      </c>
      <c r="C123" s="268">
        <v>0</v>
      </c>
      <c r="D123" s="268">
        <v>0</v>
      </c>
    </row>
    <row r="124" spans="1:6" ht="12.75" customHeight="1" x14ac:dyDescent="0.2">
      <c r="A124" s="61">
        <v>4399</v>
      </c>
      <c r="B124" s="121" t="s">
        <v>360</v>
      </c>
      <c r="C124" s="268">
        <v>0</v>
      </c>
      <c r="D124" s="268">
        <v>0</v>
      </c>
    </row>
    <row r="125" spans="1:6" ht="12.75" customHeight="1" x14ac:dyDescent="0.25">
      <c r="A125" s="64">
        <v>1120</v>
      </c>
      <c r="B125" s="67" t="s">
        <v>484</v>
      </c>
      <c r="C125" s="272">
        <v>0</v>
      </c>
      <c r="D125" s="272">
        <v>0</v>
      </c>
      <c r="F125"/>
    </row>
    <row r="126" spans="1:6" customFormat="1" ht="12.75" customHeight="1" x14ac:dyDescent="0.25">
      <c r="A126" s="61">
        <v>1124</v>
      </c>
      <c r="B126" s="115" t="s">
        <v>485</v>
      </c>
      <c r="C126" s="268">
        <v>0</v>
      </c>
      <c r="D126" s="268">
        <v>0</v>
      </c>
    </row>
    <row r="127" spans="1:6" ht="12.75" customHeight="1" x14ac:dyDescent="0.25">
      <c r="A127" s="61">
        <v>1124</v>
      </c>
      <c r="B127" s="115" t="s">
        <v>486</v>
      </c>
      <c r="C127" s="268">
        <v>0</v>
      </c>
      <c r="D127" s="268">
        <v>0</v>
      </c>
      <c r="F127"/>
    </row>
    <row r="128" spans="1:6" ht="12.75" customHeight="1" x14ac:dyDescent="0.25">
      <c r="A128" s="61">
        <v>1124</v>
      </c>
      <c r="B128" s="115" t="s">
        <v>487</v>
      </c>
      <c r="C128" s="268">
        <v>0</v>
      </c>
      <c r="D128" s="268">
        <v>0</v>
      </c>
      <c r="F128"/>
    </row>
    <row r="129" spans="1:6" ht="12.75" customHeight="1" x14ac:dyDescent="0.25">
      <c r="A129" s="61">
        <v>1124</v>
      </c>
      <c r="B129" s="115" t="s">
        <v>488</v>
      </c>
      <c r="C129" s="268">
        <v>0</v>
      </c>
      <c r="D129" s="268">
        <v>0</v>
      </c>
      <c r="F129"/>
    </row>
    <row r="130" spans="1:6" ht="12.75" customHeight="1" x14ac:dyDescent="0.25">
      <c r="A130" s="61">
        <v>1124</v>
      </c>
      <c r="B130" s="115" t="s">
        <v>489</v>
      </c>
      <c r="C130" s="268">
        <v>0</v>
      </c>
      <c r="D130" s="268">
        <v>0</v>
      </c>
      <c r="F130"/>
    </row>
    <row r="131" spans="1:6" ht="12.75" customHeight="1" x14ac:dyDescent="0.25">
      <c r="A131" s="61">
        <v>1124</v>
      </c>
      <c r="B131" s="115" t="s">
        <v>490</v>
      </c>
      <c r="C131" s="268">
        <v>0</v>
      </c>
      <c r="D131" s="268">
        <v>0</v>
      </c>
      <c r="F131"/>
    </row>
    <row r="132" spans="1:6" ht="12.75" customHeight="1" x14ac:dyDescent="0.25">
      <c r="A132" s="61">
        <v>1122</v>
      </c>
      <c r="B132" s="115" t="s">
        <v>491</v>
      </c>
      <c r="C132" s="268">
        <v>0</v>
      </c>
      <c r="D132" s="268">
        <v>0</v>
      </c>
      <c r="F132"/>
    </row>
    <row r="133" spans="1:6" ht="12.75" customHeight="1" x14ac:dyDescent="0.25">
      <c r="A133" s="61">
        <v>1122</v>
      </c>
      <c r="B133" s="115" t="s">
        <v>492</v>
      </c>
      <c r="C133" s="268">
        <v>0</v>
      </c>
      <c r="D133" s="268">
        <v>0</v>
      </c>
      <c r="F133"/>
    </row>
    <row r="134" spans="1:6" ht="12.75" customHeight="1" x14ac:dyDescent="0.25">
      <c r="A134" s="61">
        <v>1122</v>
      </c>
      <c r="B134" s="115" t="s">
        <v>493</v>
      </c>
      <c r="C134" s="268">
        <v>0</v>
      </c>
      <c r="D134" s="268">
        <v>0</v>
      </c>
      <c r="F134"/>
    </row>
    <row r="135" spans="1:6" ht="12.75" customHeight="1" x14ac:dyDescent="0.25">
      <c r="A135" s="61"/>
      <c r="B135" s="68" t="s">
        <v>494</v>
      </c>
      <c r="C135" s="272">
        <v>2746944.14</v>
      </c>
      <c r="D135" s="272">
        <v>5020419.9000000004</v>
      </c>
      <c r="F135"/>
    </row>
    <row r="136" spans="1:6" ht="12.75" customHeight="1" x14ac:dyDescent="0.25">
      <c r="F136"/>
    </row>
    <row r="137" spans="1:6" ht="12.75" customHeight="1" x14ac:dyDescent="0.25">
      <c r="B137" s="40" t="s">
        <v>237</v>
      </c>
      <c r="F137"/>
    </row>
    <row r="138" spans="1:6" ht="9.9499999999999993" customHeight="1" x14ac:dyDescent="0.25">
      <c r="F138"/>
    </row>
    <row r="139" spans="1:6" ht="9.9499999999999993" customHeight="1" x14ac:dyDescent="0.25">
      <c r="F139"/>
    </row>
    <row r="140" spans="1:6" ht="9.9499999999999993" customHeight="1" x14ac:dyDescent="0.25">
      <c r="F140"/>
    </row>
    <row r="141" spans="1:6" ht="9.9499999999999993" customHeight="1" x14ac:dyDescent="0.25">
      <c r="F141"/>
    </row>
    <row r="142" spans="1:6" ht="9.9499999999999993" customHeight="1" x14ac:dyDescent="0.25">
      <c r="F142"/>
    </row>
    <row r="143" spans="1:6" ht="9.9499999999999993" customHeight="1" x14ac:dyDescent="0.25">
      <c r="F143"/>
    </row>
    <row r="144" spans="1:6" ht="9.9499999999999993" customHeight="1" x14ac:dyDescent="0.25">
      <c r="F144"/>
    </row>
    <row r="145" spans="6:7" ht="9.9499999999999993" customHeight="1" x14ac:dyDescent="0.25">
      <c r="F145"/>
    </row>
    <row r="146" spans="6:7" ht="9.9499999999999993" customHeight="1" x14ac:dyDescent="0.25">
      <c r="F146"/>
    </row>
    <row r="147" spans="6:7" ht="15" x14ac:dyDescent="0.25">
      <c r="F147"/>
    </row>
    <row r="148" spans="6:7" ht="15" x14ac:dyDescent="0.25">
      <c r="F148"/>
    </row>
    <row r="149" spans="6:7" ht="15" x14ac:dyDescent="0.25">
      <c r="F149"/>
    </row>
    <row r="150" spans="6:7" ht="15" x14ac:dyDescent="0.25">
      <c r="F150"/>
    </row>
    <row r="151" spans="6:7" ht="15" x14ac:dyDescent="0.25">
      <c r="F151"/>
    </row>
    <row r="152" spans="6:7" ht="15" x14ac:dyDescent="0.25">
      <c r="F152"/>
      <c r="G152" s="69"/>
    </row>
    <row r="153" spans="6:7" ht="15" x14ac:dyDescent="0.25">
      <c r="F153"/>
    </row>
    <row r="154" spans="6:7" ht="15" x14ac:dyDescent="0.25">
      <c r="F154"/>
    </row>
    <row r="155" spans="6:7" ht="15" x14ac:dyDescent="0.25">
      <c r="F155"/>
    </row>
    <row r="156" spans="6:7" ht="15" x14ac:dyDescent="0.25">
      <c r="F156"/>
    </row>
    <row r="157" spans="6:7" ht="15" x14ac:dyDescent="0.25">
      <c r="F157"/>
    </row>
  </sheetData>
  <sheetProtection formatCells="0" formatColumns="0" formatRows="0" insertColumns="0" insertRows="0" insertHyperlinks="0" deleteColumns="0" deleteRows="0" sort="0" autoFilter="0" pivotTables="0"/>
  <mergeCells count="3">
    <mergeCell ref="A1:C1"/>
    <mergeCell ref="A2:C2"/>
    <mergeCell ref="A3:C3"/>
  </mergeCells>
  <dataValidations count="2">
    <dataValidation allowBlank="1" showInputMessage="1" showErrorMessage="1" prompt="Saldo al 31 de diciembre del año anterior que se presenta" sqref="D7 D46"/>
    <dataValidation allowBlank="1" showInputMessage="1" showErrorMessage="1" prompt="Importe final del periodo que corresponde la información financiera trimestral que se presenta." sqref="C7 C46"/>
  </dataValidations>
  <pageMargins left="0.85" right="0.70866141732283472" top="0.43" bottom="1.48" header="0.31496062992125984" footer="0.31496062992125984"/>
  <pageSetup scale="95"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dimension ref="A1:E222"/>
  <sheetViews>
    <sheetView showGridLines="0" view="pageBreakPreview" zoomScaleNormal="126" zoomScaleSheetLayoutView="100" workbookViewId="0">
      <selection sqref="A1:C1"/>
    </sheetView>
  </sheetViews>
  <sheetFormatPr baseColWidth="10" defaultColWidth="9.140625" defaultRowHeight="11.25" x14ac:dyDescent="0.2"/>
  <cols>
    <col min="1" max="1" width="10" style="40" customWidth="1"/>
    <col min="2" max="2" width="72.85546875" style="40" bestFit="1" customWidth="1"/>
    <col min="3" max="3" width="15.7109375" style="40" customWidth="1"/>
    <col min="4" max="5" width="19.7109375" style="40" customWidth="1"/>
    <col min="6" max="16384" width="9.140625" style="40"/>
  </cols>
  <sheetData>
    <row r="1" spans="1:5" s="128" customFormat="1" ht="18.95" customHeight="1" x14ac:dyDescent="0.25">
      <c r="A1" s="377" t="s">
        <v>1448</v>
      </c>
      <c r="B1" s="377"/>
      <c r="C1" s="377"/>
      <c r="D1" s="36" t="s">
        <v>95</v>
      </c>
      <c r="E1" s="37">
        <v>2022</v>
      </c>
    </row>
    <row r="2" spans="1:5" s="127" customFormat="1" ht="18.95" customHeight="1" x14ac:dyDescent="0.25">
      <c r="A2" s="377" t="s">
        <v>435</v>
      </c>
      <c r="B2" s="377"/>
      <c r="C2" s="377"/>
      <c r="D2" s="36" t="s">
        <v>97</v>
      </c>
      <c r="E2" s="37" t="s">
        <v>599</v>
      </c>
    </row>
    <row r="3" spans="1:5" s="127" customFormat="1" ht="18.95" customHeight="1" x14ac:dyDescent="0.25">
      <c r="A3" s="377" t="s">
        <v>1449</v>
      </c>
      <c r="B3" s="377"/>
      <c r="C3" s="377"/>
      <c r="D3" s="36" t="s">
        <v>98</v>
      </c>
      <c r="E3" s="37">
        <v>4</v>
      </c>
    </row>
    <row r="4" spans="1:5" x14ac:dyDescent="0.2">
      <c r="A4" s="38" t="s">
        <v>99</v>
      </c>
      <c r="B4" s="39"/>
      <c r="C4" s="39"/>
      <c r="D4" s="39"/>
      <c r="E4" s="39"/>
    </row>
    <row r="6" spans="1:5" x14ac:dyDescent="0.2">
      <c r="A6" s="52" t="s">
        <v>434</v>
      </c>
      <c r="B6" s="52"/>
      <c r="C6" s="52"/>
      <c r="D6" s="52"/>
      <c r="E6" s="52"/>
    </row>
    <row r="7" spans="1:5" x14ac:dyDescent="0.2">
      <c r="A7" s="51" t="s">
        <v>101</v>
      </c>
      <c r="B7" s="51" t="s">
        <v>102</v>
      </c>
      <c r="C7" s="51" t="s">
        <v>103</v>
      </c>
      <c r="D7" s="51" t="s">
        <v>386</v>
      </c>
      <c r="E7" s="51"/>
    </row>
    <row r="8" spans="1:5" x14ac:dyDescent="0.2">
      <c r="A8" s="54">
        <v>4100</v>
      </c>
      <c r="B8" s="47" t="s">
        <v>433</v>
      </c>
      <c r="C8" s="270">
        <f>+C9+C19+C25+C28+C34+C37+C46</f>
        <v>5232</v>
      </c>
      <c r="D8" s="47"/>
      <c r="E8" s="53"/>
    </row>
    <row r="9" spans="1:5" x14ac:dyDescent="0.2">
      <c r="A9" s="54">
        <v>4110</v>
      </c>
      <c r="B9" s="47" t="s">
        <v>432</v>
      </c>
      <c r="C9" s="270">
        <f>+C10+C11+C12+C13+C14+C15+C16+C17+C18</f>
        <v>0</v>
      </c>
      <c r="D9" s="47"/>
      <c r="E9" s="53"/>
    </row>
    <row r="10" spans="1:5" x14ac:dyDescent="0.2">
      <c r="A10" s="54">
        <v>4111</v>
      </c>
      <c r="B10" s="47" t="s">
        <v>431</v>
      </c>
      <c r="C10" s="270">
        <v>0</v>
      </c>
      <c r="D10" s="47"/>
      <c r="E10" s="53"/>
    </row>
    <row r="11" spans="1:5" x14ac:dyDescent="0.2">
      <c r="A11" s="54">
        <v>4112</v>
      </c>
      <c r="B11" s="47" t="s">
        <v>430</v>
      </c>
      <c r="C11" s="270">
        <v>0</v>
      </c>
      <c r="D11" s="47"/>
      <c r="E11" s="53"/>
    </row>
    <row r="12" spans="1:5" x14ac:dyDescent="0.2">
      <c r="A12" s="54">
        <v>4113</v>
      </c>
      <c r="B12" s="47" t="s">
        <v>429</v>
      </c>
      <c r="C12" s="270">
        <v>0</v>
      </c>
      <c r="D12" s="47"/>
      <c r="E12" s="53"/>
    </row>
    <row r="13" spans="1:5" x14ac:dyDescent="0.2">
      <c r="A13" s="54">
        <v>4114</v>
      </c>
      <c r="B13" s="47" t="s">
        <v>428</v>
      </c>
      <c r="C13" s="270">
        <v>0</v>
      </c>
      <c r="D13" s="47"/>
      <c r="E13" s="53"/>
    </row>
    <row r="14" spans="1:5" x14ac:dyDescent="0.2">
      <c r="A14" s="54">
        <v>4115</v>
      </c>
      <c r="B14" s="47" t="s">
        <v>427</v>
      </c>
      <c r="C14" s="270">
        <v>0</v>
      </c>
      <c r="D14" s="47"/>
      <c r="E14" s="53"/>
    </row>
    <row r="15" spans="1:5" x14ac:dyDescent="0.2">
      <c r="A15" s="54">
        <v>4116</v>
      </c>
      <c r="B15" s="47" t="s">
        <v>426</v>
      </c>
      <c r="C15" s="270">
        <v>0</v>
      </c>
      <c r="D15" s="47"/>
      <c r="E15" s="53"/>
    </row>
    <row r="16" spans="1:5" x14ac:dyDescent="0.2">
      <c r="A16" s="54">
        <v>4117</v>
      </c>
      <c r="B16" s="47" t="s">
        <v>425</v>
      </c>
      <c r="C16" s="270">
        <v>0</v>
      </c>
      <c r="D16" s="47"/>
      <c r="E16" s="53"/>
    </row>
    <row r="17" spans="1:5" ht="22.5" x14ac:dyDescent="0.2">
      <c r="A17" s="54">
        <v>4118</v>
      </c>
      <c r="B17" s="55" t="s">
        <v>424</v>
      </c>
      <c r="C17" s="270">
        <v>0</v>
      </c>
      <c r="D17" s="47"/>
      <c r="E17" s="53"/>
    </row>
    <row r="18" spans="1:5" x14ac:dyDescent="0.2">
      <c r="A18" s="54">
        <v>4119</v>
      </c>
      <c r="B18" s="47" t="s">
        <v>423</v>
      </c>
      <c r="C18" s="270">
        <v>0</v>
      </c>
      <c r="D18" s="47"/>
      <c r="E18" s="53"/>
    </row>
    <row r="19" spans="1:5" x14ac:dyDescent="0.2">
      <c r="A19" s="54">
        <v>4120</v>
      </c>
      <c r="B19" s="47" t="s">
        <v>422</v>
      </c>
      <c r="C19" s="270">
        <f>+C20+C21+C22+C23+C24</f>
        <v>0</v>
      </c>
      <c r="D19" s="47"/>
      <c r="E19" s="53"/>
    </row>
    <row r="20" spans="1:5" x14ac:dyDescent="0.2">
      <c r="A20" s="54">
        <v>4121</v>
      </c>
      <c r="B20" s="47" t="s">
        <v>421</v>
      </c>
      <c r="C20" s="270">
        <v>0</v>
      </c>
      <c r="D20" s="47"/>
      <c r="E20" s="53"/>
    </row>
    <row r="21" spans="1:5" x14ac:dyDescent="0.2">
      <c r="A21" s="54">
        <v>4122</v>
      </c>
      <c r="B21" s="47" t="s">
        <v>420</v>
      </c>
      <c r="C21" s="270">
        <v>0</v>
      </c>
      <c r="D21" s="47"/>
      <c r="E21" s="53"/>
    </row>
    <row r="22" spans="1:5" x14ac:dyDescent="0.2">
      <c r="A22" s="54">
        <v>4123</v>
      </c>
      <c r="B22" s="47" t="s">
        <v>419</v>
      </c>
      <c r="C22" s="270">
        <v>0</v>
      </c>
      <c r="D22" s="47"/>
      <c r="E22" s="53"/>
    </row>
    <row r="23" spans="1:5" x14ac:dyDescent="0.2">
      <c r="A23" s="54">
        <v>4124</v>
      </c>
      <c r="B23" s="47" t="s">
        <v>418</v>
      </c>
      <c r="C23" s="270">
        <v>0</v>
      </c>
      <c r="D23" s="47"/>
      <c r="E23" s="53"/>
    </row>
    <row r="24" spans="1:5" x14ac:dyDescent="0.2">
      <c r="A24" s="54">
        <v>4129</v>
      </c>
      <c r="B24" s="47" t="s">
        <v>417</v>
      </c>
      <c r="C24" s="270">
        <v>0</v>
      </c>
      <c r="D24" s="47"/>
      <c r="E24" s="53"/>
    </row>
    <row r="25" spans="1:5" x14ac:dyDescent="0.2">
      <c r="A25" s="54">
        <v>4130</v>
      </c>
      <c r="B25" s="47" t="s">
        <v>416</v>
      </c>
      <c r="C25" s="270">
        <f>+C26+C27</f>
        <v>0</v>
      </c>
      <c r="D25" s="47"/>
      <c r="E25" s="53"/>
    </row>
    <row r="26" spans="1:5" x14ac:dyDescent="0.2">
      <c r="A26" s="54">
        <v>4131</v>
      </c>
      <c r="B26" s="47" t="s">
        <v>415</v>
      </c>
      <c r="C26" s="270">
        <v>0</v>
      </c>
      <c r="D26" s="47"/>
      <c r="E26" s="53"/>
    </row>
    <row r="27" spans="1:5" ht="22.5" x14ac:dyDescent="0.2">
      <c r="A27" s="54">
        <v>4132</v>
      </c>
      <c r="B27" s="55" t="s">
        <v>414</v>
      </c>
      <c r="C27" s="270">
        <v>0</v>
      </c>
      <c r="D27" s="47"/>
      <c r="E27" s="53"/>
    </row>
    <row r="28" spans="1:5" x14ac:dyDescent="0.2">
      <c r="A28" s="54">
        <v>4140</v>
      </c>
      <c r="B28" s="47" t="s">
        <v>413</v>
      </c>
      <c r="C28" s="270">
        <f>+C29+C30+C31+C32+C33</f>
        <v>0</v>
      </c>
      <c r="D28" s="47"/>
      <c r="E28" s="53"/>
    </row>
    <row r="29" spans="1:5" x14ac:dyDescent="0.2">
      <c r="A29" s="54">
        <v>4141</v>
      </c>
      <c r="B29" s="47" t="s">
        <v>412</v>
      </c>
      <c r="C29" s="270">
        <v>0</v>
      </c>
      <c r="D29" s="47"/>
      <c r="E29" s="53"/>
    </row>
    <row r="30" spans="1:5" x14ac:dyDescent="0.2">
      <c r="A30" s="54">
        <v>4143</v>
      </c>
      <c r="B30" s="47" t="s">
        <v>411</v>
      </c>
      <c r="C30" s="270">
        <v>0</v>
      </c>
      <c r="D30" s="47"/>
      <c r="E30" s="53"/>
    </row>
    <row r="31" spans="1:5" x14ac:dyDescent="0.2">
      <c r="A31" s="54">
        <v>4144</v>
      </c>
      <c r="B31" s="47" t="s">
        <v>410</v>
      </c>
      <c r="C31" s="270">
        <v>0</v>
      </c>
      <c r="D31" s="47"/>
      <c r="E31" s="53"/>
    </row>
    <row r="32" spans="1:5" ht="22.5" x14ac:dyDescent="0.2">
      <c r="A32" s="54">
        <v>4145</v>
      </c>
      <c r="B32" s="55" t="s">
        <v>409</v>
      </c>
      <c r="C32" s="270">
        <v>0</v>
      </c>
      <c r="D32" s="47"/>
      <c r="E32" s="53"/>
    </row>
    <row r="33" spans="1:5" x14ac:dyDescent="0.2">
      <c r="A33" s="54">
        <v>4149</v>
      </c>
      <c r="B33" s="47" t="s">
        <v>408</v>
      </c>
      <c r="C33" s="270">
        <v>0</v>
      </c>
      <c r="D33" s="47"/>
      <c r="E33" s="53"/>
    </row>
    <row r="34" spans="1:5" x14ac:dyDescent="0.2">
      <c r="A34" s="54">
        <v>4150</v>
      </c>
      <c r="B34" s="47" t="s">
        <v>407</v>
      </c>
      <c r="C34" s="270">
        <f>+C35+C36</f>
        <v>0</v>
      </c>
      <c r="D34" s="47"/>
      <c r="E34" s="53"/>
    </row>
    <row r="35" spans="1:5" x14ac:dyDescent="0.2">
      <c r="A35" s="54">
        <v>4151</v>
      </c>
      <c r="B35" s="47" t="s">
        <v>407</v>
      </c>
      <c r="C35" s="270">
        <v>0</v>
      </c>
      <c r="D35" s="47"/>
      <c r="E35" s="53"/>
    </row>
    <row r="36" spans="1:5" ht="22.5" x14ac:dyDescent="0.2">
      <c r="A36" s="54">
        <v>4154</v>
      </c>
      <c r="B36" s="55" t="s">
        <v>406</v>
      </c>
      <c r="C36" s="270">
        <v>0</v>
      </c>
      <c r="D36" s="47"/>
      <c r="E36" s="53"/>
    </row>
    <row r="37" spans="1:5" x14ac:dyDescent="0.2">
      <c r="A37" s="54">
        <v>4160</v>
      </c>
      <c r="B37" s="47" t="s">
        <v>405</v>
      </c>
      <c r="C37" s="270">
        <f>+C38+C39+C40+C41+C42+C43+C44+C45</f>
        <v>5232</v>
      </c>
      <c r="D37" s="47"/>
      <c r="E37" s="53"/>
    </row>
    <row r="38" spans="1:5" x14ac:dyDescent="0.2">
      <c r="A38" s="54">
        <v>4161</v>
      </c>
      <c r="B38" s="47" t="s">
        <v>404</v>
      </c>
      <c r="C38" s="270">
        <v>0</v>
      </c>
      <c r="D38" s="47"/>
      <c r="E38" s="53"/>
    </row>
    <row r="39" spans="1:5" x14ac:dyDescent="0.2">
      <c r="A39" s="54">
        <v>4162</v>
      </c>
      <c r="B39" s="47" t="s">
        <v>403</v>
      </c>
      <c r="C39" s="270">
        <v>0</v>
      </c>
      <c r="D39" s="47"/>
      <c r="E39" s="53"/>
    </row>
    <row r="40" spans="1:5" x14ac:dyDescent="0.2">
      <c r="A40" s="54">
        <v>4163</v>
      </c>
      <c r="B40" s="47" t="s">
        <v>402</v>
      </c>
      <c r="C40" s="270">
        <v>0</v>
      </c>
      <c r="D40" s="47"/>
      <c r="E40" s="53"/>
    </row>
    <row r="41" spans="1:5" x14ac:dyDescent="0.2">
      <c r="A41" s="54">
        <v>4164</v>
      </c>
      <c r="B41" s="47" t="s">
        <v>401</v>
      </c>
      <c r="C41" s="270">
        <v>0</v>
      </c>
      <c r="D41" s="47"/>
      <c r="E41" s="53"/>
    </row>
    <row r="42" spans="1:5" x14ac:dyDescent="0.2">
      <c r="A42" s="54">
        <v>4165</v>
      </c>
      <c r="B42" s="47" t="s">
        <v>400</v>
      </c>
      <c r="C42" s="270">
        <v>0</v>
      </c>
      <c r="D42" s="47"/>
      <c r="E42" s="53"/>
    </row>
    <row r="43" spans="1:5" ht="22.5" x14ac:dyDescent="0.2">
      <c r="A43" s="54">
        <v>4166</v>
      </c>
      <c r="B43" s="55" t="s">
        <v>399</v>
      </c>
      <c r="C43" s="270">
        <v>0</v>
      </c>
      <c r="D43" s="47"/>
      <c r="E43" s="53"/>
    </row>
    <row r="44" spans="1:5" x14ac:dyDescent="0.2">
      <c r="A44" s="54">
        <v>4168</v>
      </c>
      <c r="B44" s="47" t="s">
        <v>398</v>
      </c>
      <c r="C44" s="270">
        <v>0</v>
      </c>
      <c r="D44" s="47"/>
      <c r="E44" s="53"/>
    </row>
    <row r="45" spans="1:5" x14ac:dyDescent="0.2">
      <c r="A45" s="54">
        <v>4169</v>
      </c>
      <c r="B45" s="47" t="s">
        <v>397</v>
      </c>
      <c r="C45" s="315">
        <v>5232</v>
      </c>
      <c r="D45" s="47"/>
      <c r="E45" s="53"/>
    </row>
    <row r="46" spans="1:5" x14ac:dyDescent="0.2">
      <c r="A46" s="54">
        <v>4170</v>
      </c>
      <c r="B46" s="47" t="s">
        <v>396</v>
      </c>
      <c r="C46" s="270">
        <f>+C47+C48+C49+C50+C51+C52+C53+C54</f>
        <v>0</v>
      </c>
      <c r="D46" s="47"/>
      <c r="E46" s="53"/>
    </row>
    <row r="47" spans="1:5" x14ac:dyDescent="0.2">
      <c r="A47" s="54">
        <v>4171</v>
      </c>
      <c r="B47" s="47" t="s">
        <v>395</v>
      </c>
      <c r="C47" s="270">
        <v>0</v>
      </c>
      <c r="D47" s="47"/>
      <c r="E47" s="53"/>
    </row>
    <row r="48" spans="1:5" x14ac:dyDescent="0.2">
      <c r="A48" s="54">
        <v>4172</v>
      </c>
      <c r="B48" s="47" t="s">
        <v>394</v>
      </c>
      <c r="C48" s="270">
        <v>0</v>
      </c>
      <c r="D48" s="47"/>
      <c r="E48" s="53"/>
    </row>
    <row r="49" spans="1:5" ht="22.5" x14ac:dyDescent="0.2">
      <c r="A49" s="54">
        <v>4173</v>
      </c>
      <c r="B49" s="55" t="s">
        <v>393</v>
      </c>
      <c r="C49" s="270">
        <v>0</v>
      </c>
      <c r="D49" s="47"/>
      <c r="E49" s="53"/>
    </row>
    <row r="50" spans="1:5" ht="22.5" x14ac:dyDescent="0.2">
      <c r="A50" s="54">
        <v>4174</v>
      </c>
      <c r="B50" s="55" t="s">
        <v>392</v>
      </c>
      <c r="C50" s="270">
        <v>0</v>
      </c>
      <c r="D50" s="47"/>
      <c r="E50" s="53"/>
    </row>
    <row r="51" spans="1:5" ht="22.5" x14ac:dyDescent="0.2">
      <c r="A51" s="54">
        <v>4175</v>
      </c>
      <c r="B51" s="55" t="s">
        <v>391</v>
      </c>
      <c r="C51" s="270">
        <v>0</v>
      </c>
      <c r="D51" s="47"/>
      <c r="E51" s="53"/>
    </row>
    <row r="52" spans="1:5" ht="22.5" x14ac:dyDescent="0.2">
      <c r="A52" s="54">
        <v>4176</v>
      </c>
      <c r="B52" s="55" t="s">
        <v>390</v>
      </c>
      <c r="C52" s="270">
        <v>0</v>
      </c>
      <c r="D52" s="47"/>
      <c r="E52" s="53"/>
    </row>
    <row r="53" spans="1:5" ht="22.5" x14ac:dyDescent="0.2">
      <c r="A53" s="54">
        <v>4177</v>
      </c>
      <c r="B53" s="55" t="s">
        <v>389</v>
      </c>
      <c r="C53" s="270">
        <v>0</v>
      </c>
      <c r="D53" s="47"/>
      <c r="E53" s="53"/>
    </row>
    <row r="54" spans="1:5" ht="22.5" x14ac:dyDescent="0.2">
      <c r="A54" s="54">
        <v>4178</v>
      </c>
      <c r="B54" s="55" t="s">
        <v>388</v>
      </c>
      <c r="C54" s="270">
        <v>0</v>
      </c>
      <c r="D54" s="47"/>
      <c r="E54" s="53"/>
    </row>
    <row r="55" spans="1:5" x14ac:dyDescent="0.2">
      <c r="A55" s="54"/>
      <c r="B55" s="55"/>
      <c r="C55" s="49"/>
      <c r="D55" s="47"/>
      <c r="E55" s="53"/>
    </row>
    <row r="56" spans="1:5" x14ac:dyDescent="0.2">
      <c r="A56" s="52" t="s">
        <v>387</v>
      </c>
      <c r="B56" s="52"/>
      <c r="C56" s="52"/>
      <c r="D56" s="52"/>
      <c r="E56" s="52"/>
    </row>
    <row r="57" spans="1:5" x14ac:dyDescent="0.2">
      <c r="A57" s="51" t="s">
        <v>101</v>
      </c>
      <c r="B57" s="51" t="s">
        <v>102</v>
      </c>
      <c r="C57" s="51" t="s">
        <v>103</v>
      </c>
      <c r="D57" s="51" t="s">
        <v>386</v>
      </c>
      <c r="E57" s="51"/>
    </row>
    <row r="58" spans="1:5" ht="33.75" x14ac:dyDescent="0.2">
      <c r="A58" s="54">
        <v>4200</v>
      </c>
      <c r="B58" s="55" t="s">
        <v>385</v>
      </c>
      <c r="C58" s="270">
        <f>+C59+C65</f>
        <v>3642767.52</v>
      </c>
      <c r="D58" s="47"/>
      <c r="E58" s="53"/>
    </row>
    <row r="59" spans="1:5" ht="22.5" x14ac:dyDescent="0.2">
      <c r="A59" s="54">
        <v>4210</v>
      </c>
      <c r="B59" s="55" t="s">
        <v>384</v>
      </c>
      <c r="C59" s="270">
        <v>0</v>
      </c>
      <c r="D59" s="47"/>
      <c r="E59" s="53"/>
    </row>
    <row r="60" spans="1:5" x14ac:dyDescent="0.2">
      <c r="A60" s="54">
        <v>4211</v>
      </c>
      <c r="B60" s="47" t="s">
        <v>294</v>
      </c>
      <c r="C60" s="270">
        <v>0</v>
      </c>
      <c r="D60" s="47"/>
      <c r="E60" s="53"/>
    </row>
    <row r="61" spans="1:5" x14ac:dyDescent="0.2">
      <c r="A61" s="54">
        <v>4212</v>
      </c>
      <c r="B61" s="47" t="s">
        <v>291</v>
      </c>
      <c r="C61" s="270">
        <v>0</v>
      </c>
      <c r="D61" s="47"/>
      <c r="E61" s="53"/>
    </row>
    <row r="62" spans="1:5" x14ac:dyDescent="0.2">
      <c r="A62" s="54">
        <v>4213</v>
      </c>
      <c r="B62" s="47" t="s">
        <v>288</v>
      </c>
      <c r="C62" s="270">
        <v>0</v>
      </c>
      <c r="D62" s="47"/>
      <c r="E62" s="53"/>
    </row>
    <row r="63" spans="1:5" x14ac:dyDescent="0.2">
      <c r="A63" s="54">
        <v>4214</v>
      </c>
      <c r="B63" s="47" t="s">
        <v>383</v>
      </c>
      <c r="C63" s="270">
        <v>0</v>
      </c>
      <c r="D63" s="47"/>
      <c r="E63" s="53"/>
    </row>
    <row r="64" spans="1:5" x14ac:dyDescent="0.2">
      <c r="A64" s="54">
        <v>4215</v>
      </c>
      <c r="B64" s="47" t="s">
        <v>382</v>
      </c>
      <c r="C64" s="270">
        <v>0</v>
      </c>
      <c r="D64" s="47"/>
      <c r="E64" s="53"/>
    </row>
    <row r="65" spans="1:5" x14ac:dyDescent="0.2">
      <c r="A65" s="54">
        <v>4220</v>
      </c>
      <c r="B65" s="47" t="s">
        <v>381</v>
      </c>
      <c r="C65" s="270">
        <f>+C66+C67+C68+C69</f>
        <v>3642767.52</v>
      </c>
      <c r="D65" s="47"/>
      <c r="E65" s="53"/>
    </row>
    <row r="66" spans="1:5" x14ac:dyDescent="0.2">
      <c r="A66" s="54">
        <v>4221</v>
      </c>
      <c r="B66" s="47" t="s">
        <v>380</v>
      </c>
      <c r="C66" s="270">
        <v>0</v>
      </c>
      <c r="D66" s="47"/>
      <c r="E66" s="53"/>
    </row>
    <row r="67" spans="1:5" x14ac:dyDescent="0.2">
      <c r="A67" s="54">
        <v>4223</v>
      </c>
      <c r="B67" s="47" t="s">
        <v>321</v>
      </c>
      <c r="C67" s="270">
        <v>3642767.52</v>
      </c>
      <c r="D67" s="47"/>
      <c r="E67" s="53"/>
    </row>
    <row r="68" spans="1:5" x14ac:dyDescent="0.2">
      <c r="A68" s="54">
        <v>4225</v>
      </c>
      <c r="B68" s="47" t="s">
        <v>313</v>
      </c>
      <c r="C68" s="270">
        <v>0</v>
      </c>
      <c r="D68" s="47"/>
      <c r="E68" s="53"/>
    </row>
    <row r="69" spans="1:5" x14ac:dyDescent="0.2">
      <c r="A69" s="54">
        <v>4227</v>
      </c>
      <c r="B69" s="47" t="s">
        <v>379</v>
      </c>
      <c r="C69" s="270">
        <v>0</v>
      </c>
      <c r="D69" s="47"/>
      <c r="E69" s="53"/>
    </row>
    <row r="70" spans="1:5" x14ac:dyDescent="0.2">
      <c r="A70" s="53"/>
      <c r="B70" s="53"/>
      <c r="C70" s="53"/>
      <c r="D70" s="53"/>
      <c r="E70" s="53"/>
    </row>
    <row r="71" spans="1:5" x14ac:dyDescent="0.2">
      <c r="A71" s="52" t="s">
        <v>378</v>
      </c>
      <c r="B71" s="52"/>
      <c r="C71" s="52"/>
      <c r="D71" s="52"/>
      <c r="E71" s="52"/>
    </row>
    <row r="72" spans="1:5" x14ac:dyDescent="0.2">
      <c r="A72" s="51" t="s">
        <v>101</v>
      </c>
      <c r="B72" s="51" t="s">
        <v>102</v>
      </c>
      <c r="C72" s="51" t="s">
        <v>103</v>
      </c>
      <c r="D72" s="51" t="s">
        <v>215</v>
      </c>
      <c r="E72" s="51" t="s">
        <v>118</v>
      </c>
    </row>
    <row r="73" spans="1:5" x14ac:dyDescent="0.2">
      <c r="A73" s="50">
        <v>4300</v>
      </c>
      <c r="B73" s="47" t="s">
        <v>377</v>
      </c>
      <c r="C73" s="270">
        <f>+C74+C77+C83+C85+C87</f>
        <v>86339.93</v>
      </c>
      <c r="D73" s="47"/>
      <c r="E73" s="47"/>
    </row>
    <row r="74" spans="1:5" x14ac:dyDescent="0.2">
      <c r="A74" s="50">
        <v>4310</v>
      </c>
      <c r="B74" s="47" t="s">
        <v>376</v>
      </c>
      <c r="C74" s="270">
        <f>+C75+C76</f>
        <v>86339.93</v>
      </c>
      <c r="D74" s="47"/>
      <c r="E74" s="47"/>
    </row>
    <row r="75" spans="1:5" x14ac:dyDescent="0.2">
      <c r="A75" s="50">
        <v>4311</v>
      </c>
      <c r="B75" s="47" t="s">
        <v>375</v>
      </c>
      <c r="C75" s="270">
        <v>86339.93</v>
      </c>
      <c r="D75" s="47"/>
      <c r="E75" s="47"/>
    </row>
    <row r="76" spans="1:5" x14ac:dyDescent="0.2">
      <c r="A76" s="50">
        <v>4319</v>
      </c>
      <c r="B76" s="47" t="s">
        <v>374</v>
      </c>
      <c r="C76" s="270">
        <v>0</v>
      </c>
      <c r="D76" s="47"/>
      <c r="E76" s="47"/>
    </row>
    <row r="77" spans="1:5" x14ac:dyDescent="0.2">
      <c r="A77" s="50">
        <v>4320</v>
      </c>
      <c r="B77" s="47" t="s">
        <v>373</v>
      </c>
      <c r="C77" s="270">
        <f>+C78+C79+C80+C81+C82</f>
        <v>0</v>
      </c>
      <c r="D77" s="47"/>
      <c r="E77" s="47"/>
    </row>
    <row r="78" spans="1:5" x14ac:dyDescent="0.2">
      <c r="A78" s="50">
        <v>4321</v>
      </c>
      <c r="B78" s="47" t="s">
        <v>372</v>
      </c>
      <c r="C78" s="270">
        <v>0</v>
      </c>
      <c r="D78" s="47"/>
      <c r="E78" s="47"/>
    </row>
    <row r="79" spans="1:5" x14ac:dyDescent="0.2">
      <c r="A79" s="50">
        <v>4322</v>
      </c>
      <c r="B79" s="47" t="s">
        <v>371</v>
      </c>
      <c r="C79" s="270">
        <v>0</v>
      </c>
      <c r="D79" s="47"/>
      <c r="E79" s="47"/>
    </row>
    <row r="80" spans="1:5" x14ac:dyDescent="0.2">
      <c r="A80" s="50">
        <v>4323</v>
      </c>
      <c r="B80" s="47" t="s">
        <v>370</v>
      </c>
      <c r="C80" s="270">
        <v>0</v>
      </c>
      <c r="D80" s="47"/>
      <c r="E80" s="47"/>
    </row>
    <row r="81" spans="1:5" x14ac:dyDescent="0.2">
      <c r="A81" s="50">
        <v>4324</v>
      </c>
      <c r="B81" s="47" t="s">
        <v>369</v>
      </c>
      <c r="C81" s="270">
        <v>0</v>
      </c>
      <c r="D81" s="47"/>
      <c r="E81" s="47"/>
    </row>
    <row r="82" spans="1:5" x14ac:dyDescent="0.2">
      <c r="A82" s="50">
        <v>4325</v>
      </c>
      <c r="B82" s="47" t="s">
        <v>368</v>
      </c>
      <c r="C82" s="270">
        <v>0</v>
      </c>
      <c r="D82" s="47"/>
      <c r="E82" s="47"/>
    </row>
    <row r="83" spans="1:5" x14ac:dyDescent="0.2">
      <c r="A83" s="50">
        <v>4330</v>
      </c>
      <c r="B83" s="47" t="s">
        <v>367</v>
      </c>
      <c r="C83" s="270">
        <f>+C84</f>
        <v>0</v>
      </c>
      <c r="D83" s="47"/>
      <c r="E83" s="47"/>
    </row>
    <row r="84" spans="1:5" x14ac:dyDescent="0.2">
      <c r="A84" s="50">
        <v>4331</v>
      </c>
      <c r="B84" s="47" t="s">
        <v>367</v>
      </c>
      <c r="C84" s="270">
        <v>0</v>
      </c>
      <c r="D84" s="47"/>
      <c r="E84" s="47"/>
    </row>
    <row r="85" spans="1:5" x14ac:dyDescent="0.2">
      <c r="A85" s="50">
        <v>4340</v>
      </c>
      <c r="B85" s="47" t="s">
        <v>366</v>
      </c>
      <c r="C85" s="270">
        <f>+C86</f>
        <v>0</v>
      </c>
      <c r="D85" s="47"/>
      <c r="E85" s="47"/>
    </row>
    <row r="86" spans="1:5" x14ac:dyDescent="0.2">
      <c r="A86" s="50">
        <v>4341</v>
      </c>
      <c r="B86" s="47" t="s">
        <v>366</v>
      </c>
      <c r="C86" s="270">
        <v>0</v>
      </c>
      <c r="D86" s="47"/>
      <c r="E86" s="47"/>
    </row>
    <row r="87" spans="1:5" x14ac:dyDescent="0.2">
      <c r="A87" s="50">
        <v>4390</v>
      </c>
      <c r="B87" s="47" t="s">
        <v>360</v>
      </c>
      <c r="C87" s="270">
        <f>+C88+C89+C90+C91+C92+C93+C94</f>
        <v>0</v>
      </c>
      <c r="D87" s="47"/>
      <c r="E87" s="47"/>
    </row>
    <row r="88" spans="1:5" x14ac:dyDescent="0.2">
      <c r="A88" s="50">
        <v>4392</v>
      </c>
      <c r="B88" s="47" t="s">
        <v>365</v>
      </c>
      <c r="C88" s="270">
        <v>0</v>
      </c>
      <c r="D88" s="47"/>
      <c r="E88" s="47"/>
    </row>
    <row r="89" spans="1:5" x14ac:dyDescent="0.2">
      <c r="A89" s="50">
        <v>4393</v>
      </c>
      <c r="B89" s="47" t="s">
        <v>364</v>
      </c>
      <c r="C89" s="270">
        <v>0</v>
      </c>
      <c r="D89" s="47"/>
      <c r="E89" s="47"/>
    </row>
    <row r="90" spans="1:5" x14ac:dyDescent="0.2">
      <c r="A90" s="50">
        <v>4394</v>
      </c>
      <c r="B90" s="47" t="s">
        <v>363</v>
      </c>
      <c r="C90" s="270">
        <v>0</v>
      </c>
      <c r="D90" s="47"/>
      <c r="E90" s="47"/>
    </row>
    <row r="91" spans="1:5" x14ac:dyDescent="0.2">
      <c r="A91" s="50">
        <v>4395</v>
      </c>
      <c r="B91" s="47" t="s">
        <v>244</v>
      </c>
      <c r="C91" s="270">
        <v>0</v>
      </c>
      <c r="D91" s="47"/>
      <c r="E91" s="47"/>
    </row>
    <row r="92" spans="1:5" x14ac:dyDescent="0.2">
      <c r="A92" s="50">
        <v>4396</v>
      </c>
      <c r="B92" s="47" t="s">
        <v>362</v>
      </c>
      <c r="C92" s="270">
        <v>0</v>
      </c>
      <c r="D92" s="47"/>
      <c r="E92" s="47"/>
    </row>
    <row r="93" spans="1:5" x14ac:dyDescent="0.2">
      <c r="A93" s="50">
        <v>4397</v>
      </c>
      <c r="B93" s="47" t="s">
        <v>361</v>
      </c>
      <c r="C93" s="270">
        <v>0</v>
      </c>
      <c r="D93" s="47"/>
      <c r="E93" s="47"/>
    </row>
    <row r="94" spans="1:5" x14ac:dyDescent="0.2">
      <c r="A94" s="50">
        <v>4399</v>
      </c>
      <c r="B94" s="47" t="s">
        <v>360</v>
      </c>
      <c r="C94" s="270">
        <v>0</v>
      </c>
      <c r="D94" s="47"/>
      <c r="E94" s="47"/>
    </row>
    <row r="95" spans="1:5" x14ac:dyDescent="0.2">
      <c r="A95" s="53"/>
      <c r="B95" s="53"/>
      <c r="C95" s="53"/>
      <c r="D95" s="53"/>
      <c r="E95" s="53"/>
    </row>
    <row r="96" spans="1:5" x14ac:dyDescent="0.2">
      <c r="A96" s="52" t="s">
        <v>359</v>
      </c>
      <c r="B96" s="52"/>
      <c r="C96" s="52"/>
      <c r="D96" s="52"/>
      <c r="E96" s="52"/>
    </row>
    <row r="97" spans="1:5" x14ac:dyDescent="0.2">
      <c r="A97" s="51" t="s">
        <v>101</v>
      </c>
      <c r="B97" s="51" t="s">
        <v>102</v>
      </c>
      <c r="C97" s="51" t="s">
        <v>103</v>
      </c>
      <c r="D97" s="51" t="s">
        <v>358</v>
      </c>
      <c r="E97" s="51" t="s">
        <v>118</v>
      </c>
    </row>
    <row r="98" spans="1:5" x14ac:dyDescent="0.2">
      <c r="A98" s="50">
        <v>5000</v>
      </c>
      <c r="B98" s="47" t="s">
        <v>357</v>
      </c>
      <c r="C98" s="270">
        <f>+C99+C185</f>
        <v>3161706.4400000004</v>
      </c>
      <c r="D98" s="48">
        <f>C98/C98</f>
        <v>1</v>
      </c>
      <c r="E98" s="47"/>
    </row>
    <row r="99" spans="1:5" x14ac:dyDescent="0.2">
      <c r="A99" s="50">
        <v>5100</v>
      </c>
      <c r="B99" s="47" t="s">
        <v>356</v>
      </c>
      <c r="C99" s="270">
        <f>+C100+C107+C117</f>
        <v>3047862.7300000004</v>
      </c>
      <c r="D99" s="48">
        <f>C99/$C$99</f>
        <v>1</v>
      </c>
      <c r="E99" s="47"/>
    </row>
    <row r="100" spans="1:5" x14ac:dyDescent="0.2">
      <c r="A100" s="50">
        <v>5110</v>
      </c>
      <c r="B100" s="47" t="s">
        <v>355</v>
      </c>
      <c r="C100" s="270">
        <f>+C101+C102+C103+C104+C105+C106</f>
        <v>2205085.7000000002</v>
      </c>
      <c r="D100" s="48">
        <v>0.67431794263587219</v>
      </c>
      <c r="E100" s="47"/>
    </row>
    <row r="101" spans="1:5" x14ac:dyDescent="0.2">
      <c r="A101" s="50">
        <v>5111</v>
      </c>
      <c r="B101" s="47" t="s">
        <v>354</v>
      </c>
      <c r="C101" s="270">
        <v>1450520.79</v>
      </c>
      <c r="D101" s="48">
        <f t="shared" ref="D101:D132" si="0">C101/$C$99</f>
        <v>0.47591408094681475</v>
      </c>
      <c r="E101" s="47"/>
    </row>
    <row r="102" spans="1:5" x14ac:dyDescent="0.2">
      <c r="A102" s="50">
        <v>5112</v>
      </c>
      <c r="B102" s="47" t="s">
        <v>353</v>
      </c>
      <c r="C102" s="270">
        <v>0</v>
      </c>
      <c r="D102" s="48">
        <f t="shared" si="0"/>
        <v>0</v>
      </c>
      <c r="E102" s="47"/>
    </row>
    <row r="103" spans="1:5" x14ac:dyDescent="0.2">
      <c r="A103" s="50">
        <v>5113</v>
      </c>
      <c r="B103" s="47" t="s">
        <v>352</v>
      </c>
      <c r="C103" s="270">
        <v>221229.92</v>
      </c>
      <c r="D103" s="48">
        <f t="shared" si="0"/>
        <v>7.25852637070699E-2</v>
      </c>
      <c r="E103" s="47"/>
    </row>
    <row r="104" spans="1:5" x14ac:dyDescent="0.2">
      <c r="A104" s="50">
        <v>5114</v>
      </c>
      <c r="B104" s="47" t="s">
        <v>351</v>
      </c>
      <c r="C104" s="270">
        <v>334885.03000000003</v>
      </c>
      <c r="D104" s="48">
        <f t="shared" si="0"/>
        <v>0.109875365023411</v>
      </c>
      <c r="E104" s="47"/>
    </row>
    <row r="105" spans="1:5" x14ac:dyDescent="0.2">
      <c r="A105" s="50">
        <v>5115</v>
      </c>
      <c r="B105" s="47" t="s">
        <v>350</v>
      </c>
      <c r="C105" s="270">
        <v>198449.96</v>
      </c>
      <c r="D105" s="48">
        <f t="shared" si="0"/>
        <v>6.5111186946401611E-2</v>
      </c>
      <c r="E105" s="47"/>
    </row>
    <row r="106" spans="1:5" x14ac:dyDescent="0.2">
      <c r="A106" s="50">
        <v>5116</v>
      </c>
      <c r="B106" s="47" t="s">
        <v>349</v>
      </c>
      <c r="C106" s="270">
        <v>0</v>
      </c>
      <c r="D106" s="48">
        <f t="shared" si="0"/>
        <v>0</v>
      </c>
      <c r="E106" s="47"/>
    </row>
    <row r="107" spans="1:5" x14ac:dyDescent="0.2">
      <c r="A107" s="50">
        <v>5120</v>
      </c>
      <c r="B107" s="47" t="s">
        <v>348</v>
      </c>
      <c r="C107" s="270">
        <f>+C108+C109+C110+C111+C112+C113+C114+C115+C116</f>
        <v>111015.77</v>
      </c>
      <c r="D107" s="48">
        <f t="shared" si="0"/>
        <v>3.6424137119849875E-2</v>
      </c>
      <c r="E107" s="47"/>
    </row>
    <row r="108" spans="1:5" x14ac:dyDescent="0.2">
      <c r="A108" s="50">
        <v>5121</v>
      </c>
      <c r="B108" s="47" t="s">
        <v>347</v>
      </c>
      <c r="C108" s="270">
        <v>103266.13</v>
      </c>
      <c r="D108" s="48">
        <f t="shared" si="0"/>
        <v>3.3881489800559356E-2</v>
      </c>
      <c r="E108" s="47"/>
    </row>
    <row r="109" spans="1:5" x14ac:dyDescent="0.2">
      <c r="A109" s="50">
        <v>5122</v>
      </c>
      <c r="B109" s="47" t="s">
        <v>346</v>
      </c>
      <c r="C109" s="270">
        <v>1688</v>
      </c>
      <c r="D109" s="48">
        <f t="shared" si="0"/>
        <v>5.5383071664779336E-4</v>
      </c>
      <c r="E109" s="47"/>
    </row>
    <row r="110" spans="1:5" x14ac:dyDescent="0.2">
      <c r="A110" s="50">
        <v>5123</v>
      </c>
      <c r="B110" s="47" t="s">
        <v>345</v>
      </c>
      <c r="C110" s="270">
        <v>0</v>
      </c>
      <c r="D110" s="48">
        <f t="shared" si="0"/>
        <v>0</v>
      </c>
      <c r="E110" s="47"/>
    </row>
    <row r="111" spans="1:5" x14ac:dyDescent="0.2">
      <c r="A111" s="50">
        <v>5124</v>
      </c>
      <c r="B111" s="47" t="s">
        <v>344</v>
      </c>
      <c r="C111" s="270">
        <v>6061.64</v>
      </c>
      <c r="D111" s="48">
        <f t="shared" si="0"/>
        <v>1.9888166026427309E-3</v>
      </c>
      <c r="E111" s="47"/>
    </row>
    <row r="112" spans="1:5" x14ac:dyDescent="0.2">
      <c r="A112" s="50">
        <v>5125</v>
      </c>
      <c r="B112" s="47" t="s">
        <v>343</v>
      </c>
      <c r="C112" s="270">
        <v>0</v>
      </c>
      <c r="D112" s="48">
        <f t="shared" si="0"/>
        <v>0</v>
      </c>
      <c r="E112" s="47"/>
    </row>
    <row r="113" spans="1:5" x14ac:dyDescent="0.2">
      <c r="A113" s="50">
        <v>5126</v>
      </c>
      <c r="B113" s="47" t="s">
        <v>342</v>
      </c>
      <c r="C113" s="270">
        <v>0</v>
      </c>
      <c r="D113" s="48">
        <f t="shared" si="0"/>
        <v>0</v>
      </c>
      <c r="E113" s="47"/>
    </row>
    <row r="114" spans="1:5" x14ac:dyDescent="0.2">
      <c r="A114" s="50">
        <v>5127</v>
      </c>
      <c r="B114" s="47" t="s">
        <v>341</v>
      </c>
      <c r="C114" s="270">
        <v>0</v>
      </c>
      <c r="D114" s="48">
        <f t="shared" si="0"/>
        <v>0</v>
      </c>
      <c r="E114" s="47"/>
    </row>
    <row r="115" spans="1:5" x14ac:dyDescent="0.2">
      <c r="A115" s="50">
        <v>5128</v>
      </c>
      <c r="B115" s="47" t="s">
        <v>340</v>
      </c>
      <c r="C115" s="270">
        <v>0</v>
      </c>
      <c r="D115" s="48">
        <f t="shared" si="0"/>
        <v>0</v>
      </c>
      <c r="E115" s="47"/>
    </row>
    <row r="116" spans="1:5" x14ac:dyDescent="0.2">
      <c r="A116" s="50">
        <v>5129</v>
      </c>
      <c r="B116" s="47" t="s">
        <v>339</v>
      </c>
      <c r="C116" s="270">
        <v>0</v>
      </c>
      <c r="D116" s="48">
        <f t="shared" si="0"/>
        <v>0</v>
      </c>
      <c r="E116" s="47"/>
    </row>
    <row r="117" spans="1:5" x14ac:dyDescent="0.2">
      <c r="A117" s="50">
        <v>5130</v>
      </c>
      <c r="B117" s="47" t="s">
        <v>338</v>
      </c>
      <c r="C117" s="270">
        <f>+C118+C119+C120+C121+C122+C123+C124+C125+C126</f>
        <v>731761.26000000013</v>
      </c>
      <c r="D117" s="48">
        <f t="shared" si="0"/>
        <v>0.24008996625645276</v>
      </c>
      <c r="E117" s="47"/>
    </row>
    <row r="118" spans="1:5" x14ac:dyDescent="0.2">
      <c r="A118" s="50">
        <v>5131</v>
      </c>
      <c r="B118" s="47" t="s">
        <v>337</v>
      </c>
      <c r="C118" s="270">
        <v>123614.55</v>
      </c>
      <c r="D118" s="48">
        <f t="shared" si="0"/>
        <v>4.055778128826687E-2</v>
      </c>
      <c r="E118" s="47"/>
    </row>
    <row r="119" spans="1:5" x14ac:dyDescent="0.2">
      <c r="A119" s="50">
        <v>5132</v>
      </c>
      <c r="B119" s="47" t="s">
        <v>336</v>
      </c>
      <c r="C119" s="270">
        <v>0</v>
      </c>
      <c r="D119" s="48">
        <f t="shared" si="0"/>
        <v>0</v>
      </c>
      <c r="E119" s="47"/>
    </row>
    <row r="120" spans="1:5" x14ac:dyDescent="0.2">
      <c r="A120" s="50">
        <v>5133</v>
      </c>
      <c r="B120" s="47" t="s">
        <v>335</v>
      </c>
      <c r="C120" s="270">
        <v>171783.95</v>
      </c>
      <c r="D120" s="48">
        <f t="shared" si="0"/>
        <v>5.6362101976948284E-2</v>
      </c>
      <c r="E120" s="47"/>
    </row>
    <row r="121" spans="1:5" x14ac:dyDescent="0.2">
      <c r="A121" s="50">
        <v>5134</v>
      </c>
      <c r="B121" s="47" t="s">
        <v>334</v>
      </c>
      <c r="C121" s="270">
        <v>105525.41</v>
      </c>
      <c r="D121" s="48">
        <f t="shared" si="0"/>
        <v>3.4622756780125719E-2</v>
      </c>
      <c r="E121" s="47"/>
    </row>
    <row r="122" spans="1:5" x14ac:dyDescent="0.2">
      <c r="A122" s="50">
        <v>5135</v>
      </c>
      <c r="B122" s="47" t="s">
        <v>333</v>
      </c>
      <c r="C122" s="270">
        <v>224607.9</v>
      </c>
      <c r="D122" s="48">
        <f t="shared" si="0"/>
        <v>7.3693574775921741E-2</v>
      </c>
      <c r="E122" s="47"/>
    </row>
    <row r="123" spans="1:5" x14ac:dyDescent="0.2">
      <c r="A123" s="50">
        <v>5136</v>
      </c>
      <c r="B123" s="47" t="s">
        <v>332</v>
      </c>
      <c r="C123" s="270">
        <v>21360.65</v>
      </c>
      <c r="D123" s="48">
        <f t="shared" si="0"/>
        <v>7.0084029013996957E-3</v>
      </c>
      <c r="E123" s="47"/>
    </row>
    <row r="124" spans="1:5" x14ac:dyDescent="0.2">
      <c r="A124" s="50">
        <v>5137</v>
      </c>
      <c r="B124" s="47" t="s">
        <v>331</v>
      </c>
      <c r="C124" s="270">
        <v>6702</v>
      </c>
      <c r="D124" s="48">
        <f t="shared" si="0"/>
        <v>2.1989179283018428E-3</v>
      </c>
      <c r="E124" s="47"/>
    </row>
    <row r="125" spans="1:5" x14ac:dyDescent="0.2">
      <c r="A125" s="50">
        <v>5138</v>
      </c>
      <c r="B125" s="47" t="s">
        <v>330</v>
      </c>
      <c r="C125" s="270">
        <v>0</v>
      </c>
      <c r="D125" s="48">
        <f t="shared" si="0"/>
        <v>0</v>
      </c>
      <c r="E125" s="47"/>
    </row>
    <row r="126" spans="1:5" x14ac:dyDescent="0.2">
      <c r="A126" s="50">
        <v>5139</v>
      </c>
      <c r="B126" s="47" t="s">
        <v>329</v>
      </c>
      <c r="C126" s="270">
        <v>78166.8</v>
      </c>
      <c r="D126" s="48">
        <f t="shared" si="0"/>
        <v>2.5646430605488584E-2</v>
      </c>
      <c r="E126" s="47"/>
    </row>
    <row r="127" spans="1:5" x14ac:dyDescent="0.2">
      <c r="A127" s="50">
        <v>5200</v>
      </c>
      <c r="B127" s="47" t="s">
        <v>328</v>
      </c>
      <c r="C127" s="270">
        <f>+C128+C129+C130</f>
        <v>0</v>
      </c>
      <c r="D127" s="48">
        <f t="shared" si="0"/>
        <v>0</v>
      </c>
      <c r="E127" s="47"/>
    </row>
    <row r="128" spans="1:5" x14ac:dyDescent="0.2">
      <c r="A128" s="50">
        <v>5210</v>
      </c>
      <c r="B128" s="47" t="s">
        <v>327</v>
      </c>
      <c r="C128" s="270">
        <v>0</v>
      </c>
      <c r="D128" s="48">
        <f t="shared" si="0"/>
        <v>0</v>
      </c>
      <c r="E128" s="47"/>
    </row>
    <row r="129" spans="1:5" x14ac:dyDescent="0.2">
      <c r="A129" s="50">
        <v>5211</v>
      </c>
      <c r="B129" s="47" t="s">
        <v>326</v>
      </c>
      <c r="C129" s="270">
        <v>0</v>
      </c>
      <c r="D129" s="48">
        <f t="shared" si="0"/>
        <v>0</v>
      </c>
      <c r="E129" s="47"/>
    </row>
    <row r="130" spans="1:5" x14ac:dyDescent="0.2">
      <c r="A130" s="50">
        <v>5212</v>
      </c>
      <c r="B130" s="47" t="s">
        <v>325</v>
      </c>
      <c r="C130" s="270">
        <v>0</v>
      </c>
      <c r="D130" s="48">
        <f t="shared" si="0"/>
        <v>0</v>
      </c>
      <c r="E130" s="47"/>
    </row>
    <row r="131" spans="1:5" x14ac:dyDescent="0.2">
      <c r="A131" s="50">
        <v>5220</v>
      </c>
      <c r="B131" s="47" t="s">
        <v>324</v>
      </c>
      <c r="C131" s="270">
        <f>+C132+C133</f>
        <v>0</v>
      </c>
      <c r="D131" s="48">
        <f t="shared" si="0"/>
        <v>0</v>
      </c>
      <c r="E131" s="47"/>
    </row>
    <row r="132" spans="1:5" x14ac:dyDescent="0.2">
      <c r="A132" s="50">
        <v>5221</v>
      </c>
      <c r="B132" s="47" t="s">
        <v>323</v>
      </c>
      <c r="C132" s="270">
        <v>0</v>
      </c>
      <c r="D132" s="48">
        <f t="shared" si="0"/>
        <v>0</v>
      </c>
      <c r="E132" s="47"/>
    </row>
    <row r="133" spans="1:5" x14ac:dyDescent="0.2">
      <c r="A133" s="50">
        <v>5222</v>
      </c>
      <c r="B133" s="47" t="s">
        <v>322</v>
      </c>
      <c r="C133" s="270">
        <v>0</v>
      </c>
      <c r="D133" s="48">
        <f t="shared" ref="D133:D164" si="1">C133/$C$99</f>
        <v>0</v>
      </c>
      <c r="E133" s="47"/>
    </row>
    <row r="134" spans="1:5" x14ac:dyDescent="0.2">
      <c r="A134" s="50">
        <v>5230</v>
      </c>
      <c r="B134" s="47" t="s">
        <v>321</v>
      </c>
      <c r="C134" s="270">
        <f>+C135+C136</f>
        <v>0</v>
      </c>
      <c r="D134" s="48">
        <f t="shared" si="1"/>
        <v>0</v>
      </c>
      <c r="E134" s="47"/>
    </row>
    <row r="135" spans="1:5" x14ac:dyDescent="0.2">
      <c r="A135" s="50">
        <v>5231</v>
      </c>
      <c r="B135" s="47" t="s">
        <v>320</v>
      </c>
      <c r="C135" s="270">
        <v>0</v>
      </c>
      <c r="D135" s="48">
        <f t="shared" si="1"/>
        <v>0</v>
      </c>
      <c r="E135" s="47"/>
    </row>
    <row r="136" spans="1:5" x14ac:dyDescent="0.2">
      <c r="A136" s="50">
        <v>5232</v>
      </c>
      <c r="B136" s="47" t="s">
        <v>319</v>
      </c>
      <c r="C136" s="270">
        <v>0</v>
      </c>
      <c r="D136" s="48">
        <f t="shared" si="1"/>
        <v>0</v>
      </c>
      <c r="E136" s="47"/>
    </row>
    <row r="137" spans="1:5" x14ac:dyDescent="0.2">
      <c r="A137" s="50">
        <v>5240</v>
      </c>
      <c r="B137" s="47" t="s">
        <v>318</v>
      </c>
      <c r="C137" s="270">
        <f>+C138+C139+C140+C141</f>
        <v>0</v>
      </c>
      <c r="D137" s="48">
        <f t="shared" si="1"/>
        <v>0</v>
      </c>
      <c r="E137" s="47"/>
    </row>
    <row r="138" spans="1:5" x14ac:dyDescent="0.2">
      <c r="A138" s="50">
        <v>5241</v>
      </c>
      <c r="B138" s="47" t="s">
        <v>317</v>
      </c>
      <c r="C138" s="270">
        <v>0</v>
      </c>
      <c r="D138" s="48">
        <f t="shared" si="1"/>
        <v>0</v>
      </c>
      <c r="E138" s="47"/>
    </row>
    <row r="139" spans="1:5" x14ac:dyDescent="0.2">
      <c r="A139" s="50">
        <v>5242</v>
      </c>
      <c r="B139" s="47" t="s">
        <v>316</v>
      </c>
      <c r="C139" s="270">
        <v>0</v>
      </c>
      <c r="D139" s="48">
        <f t="shared" si="1"/>
        <v>0</v>
      </c>
      <c r="E139" s="47"/>
    </row>
    <row r="140" spans="1:5" x14ac:dyDescent="0.2">
      <c r="A140" s="50">
        <v>5243</v>
      </c>
      <c r="B140" s="47" t="s">
        <v>315</v>
      </c>
      <c r="C140" s="270">
        <v>0</v>
      </c>
      <c r="D140" s="48">
        <f t="shared" si="1"/>
        <v>0</v>
      </c>
      <c r="E140" s="47"/>
    </row>
    <row r="141" spans="1:5" x14ac:dyDescent="0.2">
      <c r="A141" s="50">
        <v>5244</v>
      </c>
      <c r="B141" s="47" t="s">
        <v>314</v>
      </c>
      <c r="C141" s="270">
        <v>0</v>
      </c>
      <c r="D141" s="48">
        <f t="shared" si="1"/>
        <v>0</v>
      </c>
      <c r="E141" s="47"/>
    </row>
    <row r="142" spans="1:5" x14ac:dyDescent="0.2">
      <c r="A142" s="50">
        <v>5250</v>
      </c>
      <c r="B142" s="47" t="s">
        <v>313</v>
      </c>
      <c r="C142" s="270">
        <f>+C143+C144+C145</f>
        <v>0</v>
      </c>
      <c r="D142" s="48">
        <f t="shared" si="1"/>
        <v>0</v>
      </c>
      <c r="E142" s="47"/>
    </row>
    <row r="143" spans="1:5" x14ac:dyDescent="0.2">
      <c r="A143" s="50">
        <v>5251</v>
      </c>
      <c r="B143" s="47" t="s">
        <v>312</v>
      </c>
      <c r="C143" s="270">
        <v>0</v>
      </c>
      <c r="D143" s="48">
        <f t="shared" si="1"/>
        <v>0</v>
      </c>
      <c r="E143" s="47"/>
    </row>
    <row r="144" spans="1:5" x14ac:dyDescent="0.2">
      <c r="A144" s="50">
        <v>5252</v>
      </c>
      <c r="B144" s="47" t="s">
        <v>311</v>
      </c>
      <c r="C144" s="270">
        <v>0</v>
      </c>
      <c r="D144" s="48">
        <f t="shared" si="1"/>
        <v>0</v>
      </c>
      <c r="E144" s="47"/>
    </row>
    <row r="145" spans="1:5" x14ac:dyDescent="0.2">
      <c r="A145" s="50">
        <v>5259</v>
      </c>
      <c r="B145" s="47" t="s">
        <v>310</v>
      </c>
      <c r="C145" s="270">
        <v>0</v>
      </c>
      <c r="D145" s="48">
        <f t="shared" si="1"/>
        <v>0</v>
      </c>
      <c r="E145" s="47"/>
    </row>
    <row r="146" spans="1:5" x14ac:dyDescent="0.2">
      <c r="A146" s="50">
        <v>5260</v>
      </c>
      <c r="B146" s="47" t="s">
        <v>309</v>
      </c>
      <c r="C146" s="270">
        <f>+C147+C148</f>
        <v>0</v>
      </c>
      <c r="D146" s="48">
        <f t="shared" si="1"/>
        <v>0</v>
      </c>
      <c r="E146" s="47"/>
    </row>
    <row r="147" spans="1:5" x14ac:dyDescent="0.2">
      <c r="A147" s="50">
        <v>5261</v>
      </c>
      <c r="B147" s="47" t="s">
        <v>308</v>
      </c>
      <c r="C147" s="270">
        <v>0</v>
      </c>
      <c r="D147" s="48">
        <f t="shared" si="1"/>
        <v>0</v>
      </c>
      <c r="E147" s="47"/>
    </row>
    <row r="148" spans="1:5" x14ac:dyDescent="0.2">
      <c r="A148" s="50">
        <v>5262</v>
      </c>
      <c r="B148" s="47" t="s">
        <v>307</v>
      </c>
      <c r="C148" s="270">
        <v>0</v>
      </c>
      <c r="D148" s="48">
        <f t="shared" si="1"/>
        <v>0</v>
      </c>
      <c r="E148" s="47"/>
    </row>
    <row r="149" spans="1:5" x14ac:dyDescent="0.2">
      <c r="A149" s="50">
        <v>5270</v>
      </c>
      <c r="B149" s="47" t="s">
        <v>306</v>
      </c>
      <c r="C149" s="270">
        <f>+C150</f>
        <v>0</v>
      </c>
      <c r="D149" s="48">
        <f t="shared" si="1"/>
        <v>0</v>
      </c>
      <c r="E149" s="47"/>
    </row>
    <row r="150" spans="1:5" x14ac:dyDescent="0.2">
      <c r="A150" s="50">
        <v>5271</v>
      </c>
      <c r="B150" s="47" t="s">
        <v>305</v>
      </c>
      <c r="C150" s="270">
        <v>0</v>
      </c>
      <c r="D150" s="48">
        <f t="shared" si="1"/>
        <v>0</v>
      </c>
      <c r="E150" s="47"/>
    </row>
    <row r="151" spans="1:5" x14ac:dyDescent="0.2">
      <c r="A151" s="50">
        <v>5280</v>
      </c>
      <c r="B151" s="47" t="s">
        <v>304</v>
      </c>
      <c r="C151" s="270">
        <f>+C152+C153+C154+C155+C156</f>
        <v>0</v>
      </c>
      <c r="D151" s="48">
        <f t="shared" si="1"/>
        <v>0</v>
      </c>
      <c r="E151" s="47"/>
    </row>
    <row r="152" spans="1:5" x14ac:dyDescent="0.2">
      <c r="A152" s="50">
        <v>5281</v>
      </c>
      <c r="B152" s="47" t="s">
        <v>303</v>
      </c>
      <c r="C152" s="270">
        <v>0</v>
      </c>
      <c r="D152" s="48">
        <f t="shared" si="1"/>
        <v>0</v>
      </c>
      <c r="E152" s="47"/>
    </row>
    <row r="153" spans="1:5" x14ac:dyDescent="0.2">
      <c r="A153" s="50">
        <v>5282</v>
      </c>
      <c r="B153" s="47" t="s">
        <v>302</v>
      </c>
      <c r="C153" s="270">
        <v>0</v>
      </c>
      <c r="D153" s="48">
        <f t="shared" si="1"/>
        <v>0</v>
      </c>
      <c r="E153" s="47"/>
    </row>
    <row r="154" spans="1:5" x14ac:dyDescent="0.2">
      <c r="A154" s="50">
        <v>5283</v>
      </c>
      <c r="B154" s="47" t="s">
        <v>301</v>
      </c>
      <c r="C154" s="270">
        <v>0</v>
      </c>
      <c r="D154" s="48">
        <f t="shared" si="1"/>
        <v>0</v>
      </c>
      <c r="E154" s="47"/>
    </row>
    <row r="155" spans="1:5" x14ac:dyDescent="0.2">
      <c r="A155" s="50">
        <v>5284</v>
      </c>
      <c r="B155" s="47" t="s">
        <v>300</v>
      </c>
      <c r="C155" s="270">
        <v>0</v>
      </c>
      <c r="D155" s="48">
        <f t="shared" si="1"/>
        <v>0</v>
      </c>
      <c r="E155" s="47"/>
    </row>
    <row r="156" spans="1:5" x14ac:dyDescent="0.2">
      <c r="A156" s="50">
        <v>5285</v>
      </c>
      <c r="B156" s="47" t="s">
        <v>299</v>
      </c>
      <c r="C156" s="270">
        <v>0</v>
      </c>
      <c r="D156" s="48">
        <f t="shared" si="1"/>
        <v>0</v>
      </c>
      <c r="E156" s="47"/>
    </row>
    <row r="157" spans="1:5" x14ac:dyDescent="0.2">
      <c r="A157" s="50">
        <v>5290</v>
      </c>
      <c r="B157" s="47" t="s">
        <v>298</v>
      </c>
      <c r="C157" s="270">
        <f>+C158+C159</f>
        <v>0</v>
      </c>
      <c r="D157" s="48">
        <f t="shared" si="1"/>
        <v>0</v>
      </c>
      <c r="E157" s="47"/>
    </row>
    <row r="158" spans="1:5" x14ac:dyDescent="0.2">
      <c r="A158" s="50">
        <v>5291</v>
      </c>
      <c r="B158" s="47" t="s">
        <v>297</v>
      </c>
      <c r="C158" s="270">
        <v>0</v>
      </c>
      <c r="D158" s="48">
        <f t="shared" si="1"/>
        <v>0</v>
      </c>
      <c r="E158" s="47"/>
    </row>
    <row r="159" spans="1:5" x14ac:dyDescent="0.2">
      <c r="A159" s="50">
        <v>5292</v>
      </c>
      <c r="B159" s="47" t="s">
        <v>296</v>
      </c>
      <c r="C159" s="270">
        <v>0</v>
      </c>
      <c r="D159" s="48">
        <f t="shared" si="1"/>
        <v>0</v>
      </c>
      <c r="E159" s="47"/>
    </row>
    <row r="160" spans="1:5" x14ac:dyDescent="0.2">
      <c r="A160" s="50">
        <v>5300</v>
      </c>
      <c r="B160" s="47" t="s">
        <v>295</v>
      </c>
      <c r="C160" s="270">
        <f>+C161+C162+C163</f>
        <v>0</v>
      </c>
      <c r="D160" s="48">
        <f t="shared" si="1"/>
        <v>0</v>
      </c>
      <c r="E160" s="47"/>
    </row>
    <row r="161" spans="1:5" x14ac:dyDescent="0.2">
      <c r="A161" s="50">
        <v>5310</v>
      </c>
      <c r="B161" s="47" t="s">
        <v>294</v>
      </c>
      <c r="C161" s="270">
        <v>0</v>
      </c>
      <c r="D161" s="48">
        <f t="shared" si="1"/>
        <v>0</v>
      </c>
      <c r="E161" s="47"/>
    </row>
    <row r="162" spans="1:5" x14ac:dyDescent="0.2">
      <c r="A162" s="50">
        <v>5311</v>
      </c>
      <c r="B162" s="47" t="s">
        <v>293</v>
      </c>
      <c r="C162" s="270">
        <v>0</v>
      </c>
      <c r="D162" s="48">
        <f t="shared" si="1"/>
        <v>0</v>
      </c>
      <c r="E162" s="47"/>
    </row>
    <row r="163" spans="1:5" x14ac:dyDescent="0.2">
      <c r="A163" s="50">
        <v>5312</v>
      </c>
      <c r="B163" s="47" t="s">
        <v>292</v>
      </c>
      <c r="C163" s="270">
        <v>0</v>
      </c>
      <c r="D163" s="48">
        <f t="shared" si="1"/>
        <v>0</v>
      </c>
      <c r="E163" s="47"/>
    </row>
    <row r="164" spans="1:5" x14ac:dyDescent="0.2">
      <c r="A164" s="50">
        <v>5320</v>
      </c>
      <c r="B164" s="47" t="s">
        <v>291</v>
      </c>
      <c r="C164" s="270">
        <v>0</v>
      </c>
      <c r="D164" s="48">
        <f t="shared" si="1"/>
        <v>0</v>
      </c>
      <c r="E164" s="47"/>
    </row>
    <row r="165" spans="1:5" x14ac:dyDescent="0.2">
      <c r="A165" s="50">
        <v>5321</v>
      </c>
      <c r="B165" s="47" t="s">
        <v>290</v>
      </c>
      <c r="C165" s="270">
        <v>0</v>
      </c>
      <c r="D165" s="48">
        <f t="shared" ref="D165:D196" si="2">C165/$C$99</f>
        <v>0</v>
      </c>
      <c r="E165" s="47"/>
    </row>
    <row r="166" spans="1:5" x14ac:dyDescent="0.2">
      <c r="A166" s="50">
        <v>5322</v>
      </c>
      <c r="B166" s="47" t="s">
        <v>289</v>
      </c>
      <c r="C166" s="270">
        <v>0</v>
      </c>
      <c r="D166" s="48">
        <f t="shared" si="2"/>
        <v>0</v>
      </c>
      <c r="E166" s="47"/>
    </row>
    <row r="167" spans="1:5" x14ac:dyDescent="0.2">
      <c r="A167" s="50">
        <v>5330</v>
      </c>
      <c r="B167" s="47" t="s">
        <v>288</v>
      </c>
      <c r="C167" s="270">
        <f>+C168+C169</f>
        <v>0</v>
      </c>
      <c r="D167" s="48">
        <f t="shared" si="2"/>
        <v>0</v>
      </c>
      <c r="E167" s="47"/>
    </row>
    <row r="168" spans="1:5" x14ac:dyDescent="0.2">
      <c r="A168" s="50">
        <v>5331</v>
      </c>
      <c r="B168" s="47" t="s">
        <v>287</v>
      </c>
      <c r="C168" s="270">
        <v>0</v>
      </c>
      <c r="D168" s="48">
        <f t="shared" si="2"/>
        <v>0</v>
      </c>
      <c r="E168" s="47"/>
    </row>
    <row r="169" spans="1:5" x14ac:dyDescent="0.2">
      <c r="A169" s="50">
        <v>5332</v>
      </c>
      <c r="B169" s="47" t="s">
        <v>286</v>
      </c>
      <c r="C169" s="270">
        <v>0</v>
      </c>
      <c r="D169" s="48">
        <f t="shared" si="2"/>
        <v>0</v>
      </c>
      <c r="E169" s="47"/>
    </row>
    <row r="170" spans="1:5" x14ac:dyDescent="0.2">
      <c r="A170" s="50">
        <v>5400</v>
      </c>
      <c r="B170" s="47" t="s">
        <v>285</v>
      </c>
      <c r="C170" s="270">
        <f>+C171+C172+C173</f>
        <v>0</v>
      </c>
      <c r="D170" s="48">
        <f t="shared" si="2"/>
        <v>0</v>
      </c>
      <c r="E170" s="47"/>
    </row>
    <row r="171" spans="1:5" x14ac:dyDescent="0.2">
      <c r="A171" s="50">
        <v>5410</v>
      </c>
      <c r="B171" s="47" t="s">
        <v>284</v>
      </c>
      <c r="C171" s="270">
        <v>0</v>
      </c>
      <c r="D171" s="48">
        <f t="shared" si="2"/>
        <v>0</v>
      </c>
      <c r="E171" s="47"/>
    </row>
    <row r="172" spans="1:5" x14ac:dyDescent="0.2">
      <c r="A172" s="50">
        <v>5411</v>
      </c>
      <c r="B172" s="47" t="s">
        <v>283</v>
      </c>
      <c r="C172" s="270">
        <v>0</v>
      </c>
      <c r="D172" s="48">
        <f t="shared" si="2"/>
        <v>0</v>
      </c>
      <c r="E172" s="47"/>
    </row>
    <row r="173" spans="1:5" x14ac:dyDescent="0.2">
      <c r="A173" s="50">
        <v>5412</v>
      </c>
      <c r="B173" s="47" t="s">
        <v>282</v>
      </c>
      <c r="C173" s="270">
        <v>0</v>
      </c>
      <c r="D173" s="48">
        <f t="shared" si="2"/>
        <v>0</v>
      </c>
      <c r="E173" s="47"/>
    </row>
    <row r="174" spans="1:5" x14ac:dyDescent="0.2">
      <c r="A174" s="50">
        <v>5420</v>
      </c>
      <c r="B174" s="47" t="s">
        <v>281</v>
      </c>
      <c r="C174" s="270">
        <f>+C175+C176</f>
        <v>0</v>
      </c>
      <c r="D174" s="48">
        <f t="shared" si="2"/>
        <v>0</v>
      </c>
      <c r="E174" s="47"/>
    </row>
    <row r="175" spans="1:5" x14ac:dyDescent="0.2">
      <c r="A175" s="50">
        <v>5421</v>
      </c>
      <c r="B175" s="47" t="s">
        <v>280</v>
      </c>
      <c r="C175" s="270">
        <v>0</v>
      </c>
      <c r="D175" s="48">
        <f t="shared" si="2"/>
        <v>0</v>
      </c>
      <c r="E175" s="47"/>
    </row>
    <row r="176" spans="1:5" x14ac:dyDescent="0.2">
      <c r="A176" s="50">
        <v>5422</v>
      </c>
      <c r="B176" s="47" t="s">
        <v>279</v>
      </c>
      <c r="C176" s="270">
        <v>0</v>
      </c>
      <c r="D176" s="48">
        <f t="shared" si="2"/>
        <v>0</v>
      </c>
      <c r="E176" s="47"/>
    </row>
    <row r="177" spans="1:5" x14ac:dyDescent="0.2">
      <c r="A177" s="50">
        <v>5430</v>
      </c>
      <c r="B177" s="47" t="s">
        <v>278</v>
      </c>
      <c r="C177" s="270">
        <f>+C178+C179</f>
        <v>0</v>
      </c>
      <c r="D177" s="48">
        <f t="shared" si="2"/>
        <v>0</v>
      </c>
      <c r="E177" s="47"/>
    </row>
    <row r="178" spans="1:5" x14ac:dyDescent="0.2">
      <c r="A178" s="50">
        <v>5431</v>
      </c>
      <c r="B178" s="47" t="s">
        <v>277</v>
      </c>
      <c r="C178" s="270">
        <v>0</v>
      </c>
      <c r="D178" s="48">
        <f t="shared" si="2"/>
        <v>0</v>
      </c>
      <c r="E178" s="47"/>
    </row>
    <row r="179" spans="1:5" x14ac:dyDescent="0.2">
      <c r="A179" s="50">
        <v>5432</v>
      </c>
      <c r="B179" s="47" t="s">
        <v>276</v>
      </c>
      <c r="C179" s="270">
        <v>0</v>
      </c>
      <c r="D179" s="48">
        <f t="shared" si="2"/>
        <v>0</v>
      </c>
      <c r="E179" s="47"/>
    </row>
    <row r="180" spans="1:5" x14ac:dyDescent="0.2">
      <c r="A180" s="50">
        <v>5440</v>
      </c>
      <c r="B180" s="47" t="s">
        <v>275</v>
      </c>
      <c r="C180" s="270">
        <f>+C181</f>
        <v>0</v>
      </c>
      <c r="D180" s="48">
        <f t="shared" si="2"/>
        <v>0</v>
      </c>
      <c r="E180" s="47"/>
    </row>
    <row r="181" spans="1:5" x14ac:dyDescent="0.2">
      <c r="A181" s="50">
        <v>5441</v>
      </c>
      <c r="B181" s="47" t="s">
        <v>275</v>
      </c>
      <c r="C181" s="270">
        <v>0</v>
      </c>
      <c r="D181" s="48">
        <f t="shared" si="2"/>
        <v>0</v>
      </c>
      <c r="E181" s="47"/>
    </row>
    <row r="182" spans="1:5" x14ac:dyDescent="0.2">
      <c r="A182" s="50">
        <v>5450</v>
      </c>
      <c r="B182" s="47" t="s">
        <v>274</v>
      </c>
      <c r="C182" s="270">
        <f>+C183+C184</f>
        <v>0</v>
      </c>
      <c r="D182" s="48">
        <f t="shared" si="2"/>
        <v>0</v>
      </c>
      <c r="E182" s="47"/>
    </row>
    <row r="183" spans="1:5" x14ac:dyDescent="0.2">
      <c r="A183" s="50">
        <v>5451</v>
      </c>
      <c r="B183" s="47" t="s">
        <v>273</v>
      </c>
      <c r="C183" s="270">
        <v>0</v>
      </c>
      <c r="D183" s="48">
        <f t="shared" si="2"/>
        <v>0</v>
      </c>
      <c r="E183" s="47"/>
    </row>
    <row r="184" spans="1:5" x14ac:dyDescent="0.2">
      <c r="A184" s="50">
        <v>5452</v>
      </c>
      <c r="B184" s="47" t="s">
        <v>272</v>
      </c>
      <c r="C184" s="270">
        <v>0</v>
      </c>
      <c r="D184" s="48">
        <f t="shared" si="2"/>
        <v>0</v>
      </c>
      <c r="E184" s="47"/>
    </row>
    <row r="185" spans="1:5" x14ac:dyDescent="0.2">
      <c r="A185" s="50">
        <v>5500</v>
      </c>
      <c r="B185" s="47" t="s">
        <v>271</v>
      </c>
      <c r="C185" s="270">
        <f>+C186+C195+C198+C204+C206+C208</f>
        <v>113843.71</v>
      </c>
      <c r="D185" s="48">
        <f t="shared" si="2"/>
        <v>3.7351980743568457E-2</v>
      </c>
      <c r="E185" s="47"/>
    </row>
    <row r="186" spans="1:5" x14ac:dyDescent="0.2">
      <c r="A186" s="50">
        <v>5510</v>
      </c>
      <c r="B186" s="47" t="s">
        <v>270</v>
      </c>
      <c r="C186" s="270">
        <v>113843.71</v>
      </c>
      <c r="D186" s="48">
        <f t="shared" si="2"/>
        <v>3.7351980743568457E-2</v>
      </c>
      <c r="E186" s="47"/>
    </row>
    <row r="187" spans="1:5" x14ac:dyDescent="0.2">
      <c r="A187" s="50">
        <v>5511</v>
      </c>
      <c r="B187" s="47" t="s">
        <v>269</v>
      </c>
      <c r="C187" s="270">
        <v>0</v>
      </c>
      <c r="D187" s="48">
        <f t="shared" si="2"/>
        <v>0</v>
      </c>
      <c r="E187" s="47"/>
    </row>
    <row r="188" spans="1:5" x14ac:dyDescent="0.2">
      <c r="A188" s="50">
        <v>5512</v>
      </c>
      <c r="B188" s="47" t="s">
        <v>268</v>
      </c>
      <c r="C188" s="270">
        <v>0</v>
      </c>
      <c r="D188" s="48">
        <f t="shared" si="2"/>
        <v>0</v>
      </c>
      <c r="E188" s="47"/>
    </row>
    <row r="189" spans="1:5" x14ac:dyDescent="0.2">
      <c r="A189" s="50">
        <v>5513</v>
      </c>
      <c r="B189" s="47" t="s">
        <v>267</v>
      </c>
      <c r="C189" s="270">
        <v>0</v>
      </c>
      <c r="D189" s="48">
        <f t="shared" si="2"/>
        <v>0</v>
      </c>
      <c r="E189" s="47"/>
    </row>
    <row r="190" spans="1:5" x14ac:dyDescent="0.2">
      <c r="A190" s="50">
        <v>5514</v>
      </c>
      <c r="B190" s="47" t="s">
        <v>266</v>
      </c>
      <c r="C190" s="270">
        <v>0</v>
      </c>
      <c r="D190" s="48">
        <f t="shared" si="2"/>
        <v>0</v>
      </c>
      <c r="E190" s="47"/>
    </row>
    <row r="191" spans="1:5" x14ac:dyDescent="0.2">
      <c r="A191" s="50">
        <v>5515</v>
      </c>
      <c r="B191" s="47" t="s">
        <v>265</v>
      </c>
      <c r="C191" s="270">
        <v>83209.5</v>
      </c>
      <c r="D191" s="48">
        <f t="shared" si="2"/>
        <v>2.7300934251720709E-2</v>
      </c>
      <c r="E191" s="47"/>
    </row>
    <row r="192" spans="1:5" x14ac:dyDescent="0.2">
      <c r="A192" s="50">
        <v>5516</v>
      </c>
      <c r="B192" s="47" t="s">
        <v>264</v>
      </c>
      <c r="C192" s="270">
        <v>0</v>
      </c>
      <c r="D192" s="48">
        <f t="shared" si="2"/>
        <v>0</v>
      </c>
      <c r="E192" s="47"/>
    </row>
    <row r="193" spans="1:5" x14ac:dyDescent="0.2">
      <c r="A193" s="50">
        <v>5517</v>
      </c>
      <c r="B193" s="47" t="s">
        <v>263</v>
      </c>
      <c r="C193" s="270">
        <v>30634.21</v>
      </c>
      <c r="D193" s="48">
        <f t="shared" si="2"/>
        <v>1.0051046491847746E-2</v>
      </c>
      <c r="E193" s="47"/>
    </row>
    <row r="194" spans="1:5" x14ac:dyDescent="0.2">
      <c r="A194" s="50">
        <v>5518</v>
      </c>
      <c r="B194" s="47" t="s">
        <v>262</v>
      </c>
      <c r="C194" s="270">
        <v>0</v>
      </c>
      <c r="D194" s="48">
        <f t="shared" si="2"/>
        <v>0</v>
      </c>
      <c r="E194" s="47"/>
    </row>
    <row r="195" spans="1:5" x14ac:dyDescent="0.2">
      <c r="A195" s="50">
        <v>5520</v>
      </c>
      <c r="B195" s="47" t="s">
        <v>261</v>
      </c>
      <c r="C195" s="270">
        <f>+C196+C197</f>
        <v>0</v>
      </c>
      <c r="D195" s="48">
        <f t="shared" si="2"/>
        <v>0</v>
      </c>
      <c r="E195" s="47"/>
    </row>
    <row r="196" spans="1:5" x14ac:dyDescent="0.2">
      <c r="A196" s="50">
        <v>5521</v>
      </c>
      <c r="B196" s="47" t="s">
        <v>260</v>
      </c>
      <c r="C196" s="270">
        <v>0</v>
      </c>
      <c r="D196" s="48">
        <f t="shared" si="2"/>
        <v>0</v>
      </c>
      <c r="E196" s="47"/>
    </row>
    <row r="197" spans="1:5" x14ac:dyDescent="0.2">
      <c r="A197" s="50">
        <v>5522</v>
      </c>
      <c r="B197" s="47" t="s">
        <v>259</v>
      </c>
      <c r="C197" s="270">
        <v>0</v>
      </c>
      <c r="D197" s="48">
        <f t="shared" ref="D197:D203" si="3">C197/$C$99</f>
        <v>0</v>
      </c>
      <c r="E197" s="47"/>
    </row>
    <row r="198" spans="1:5" x14ac:dyDescent="0.2">
      <c r="A198" s="50">
        <v>5530</v>
      </c>
      <c r="B198" s="47" t="s">
        <v>258</v>
      </c>
      <c r="C198" s="270">
        <f>+C199+C200+C201+C202+C203</f>
        <v>0</v>
      </c>
      <c r="D198" s="48">
        <f t="shared" si="3"/>
        <v>0</v>
      </c>
      <c r="E198" s="47"/>
    </row>
    <row r="199" spans="1:5" x14ac:dyDescent="0.2">
      <c r="A199" s="50">
        <v>5531</v>
      </c>
      <c r="B199" s="47" t="s">
        <v>257</v>
      </c>
      <c r="C199" s="270">
        <v>0</v>
      </c>
      <c r="D199" s="48">
        <f t="shared" si="3"/>
        <v>0</v>
      </c>
      <c r="E199" s="47"/>
    </row>
    <row r="200" spans="1:5" x14ac:dyDescent="0.2">
      <c r="A200" s="50">
        <v>5532</v>
      </c>
      <c r="B200" s="47" t="s">
        <v>256</v>
      </c>
      <c r="C200" s="270">
        <v>0</v>
      </c>
      <c r="D200" s="48">
        <f t="shared" si="3"/>
        <v>0</v>
      </c>
      <c r="E200" s="47"/>
    </row>
    <row r="201" spans="1:5" x14ac:dyDescent="0.2">
      <c r="A201" s="50">
        <v>5533</v>
      </c>
      <c r="B201" s="47" t="s">
        <v>255</v>
      </c>
      <c r="C201" s="270">
        <v>0</v>
      </c>
      <c r="D201" s="48">
        <f t="shared" si="3"/>
        <v>0</v>
      </c>
      <c r="E201" s="47"/>
    </row>
    <row r="202" spans="1:5" x14ac:dyDescent="0.2">
      <c r="A202" s="50">
        <v>5534</v>
      </c>
      <c r="B202" s="47" t="s">
        <v>254</v>
      </c>
      <c r="C202" s="270">
        <v>0</v>
      </c>
      <c r="D202" s="48">
        <f t="shared" si="3"/>
        <v>0</v>
      </c>
      <c r="E202" s="47"/>
    </row>
    <row r="203" spans="1:5" x14ac:dyDescent="0.2">
      <c r="A203" s="50">
        <v>5535</v>
      </c>
      <c r="B203" s="47" t="s">
        <v>253</v>
      </c>
      <c r="C203" s="270">
        <v>0</v>
      </c>
      <c r="D203" s="48">
        <f t="shared" si="3"/>
        <v>0</v>
      </c>
      <c r="E203" s="47"/>
    </row>
    <row r="204" spans="1:5" x14ac:dyDescent="0.2">
      <c r="A204" s="50">
        <v>5540</v>
      </c>
      <c r="B204" s="47" t="s">
        <v>252</v>
      </c>
      <c r="C204" s="270">
        <f>+C205</f>
        <v>0</v>
      </c>
      <c r="D204" s="48">
        <v>0</v>
      </c>
      <c r="E204" s="47"/>
    </row>
    <row r="205" spans="1:5" x14ac:dyDescent="0.2">
      <c r="A205" s="50">
        <v>5541</v>
      </c>
      <c r="B205" s="47" t="s">
        <v>252</v>
      </c>
      <c r="C205" s="270">
        <v>0</v>
      </c>
      <c r="D205" s="48">
        <v>0</v>
      </c>
      <c r="E205" s="47"/>
    </row>
    <row r="206" spans="1:5" x14ac:dyDescent="0.2">
      <c r="A206" s="50">
        <v>5550</v>
      </c>
      <c r="B206" s="47" t="s">
        <v>251</v>
      </c>
      <c r="C206" s="270">
        <f>+C207</f>
        <v>0</v>
      </c>
      <c r="D206" s="48">
        <v>0</v>
      </c>
      <c r="E206" s="47"/>
    </row>
    <row r="207" spans="1:5" x14ac:dyDescent="0.2">
      <c r="A207" s="50">
        <v>5551</v>
      </c>
      <c r="B207" s="47" t="s">
        <v>251</v>
      </c>
      <c r="C207" s="270">
        <v>0</v>
      </c>
      <c r="D207" s="48">
        <v>0</v>
      </c>
      <c r="E207" s="47"/>
    </row>
    <row r="208" spans="1:5" x14ac:dyDescent="0.2">
      <c r="A208" s="50">
        <v>5590</v>
      </c>
      <c r="B208" s="47" t="s">
        <v>250</v>
      </c>
      <c r="C208" s="270">
        <f>+C209+C210+C211+C212+C213+C214+C215+C216+C217</f>
        <v>0</v>
      </c>
      <c r="D208" s="48">
        <v>0</v>
      </c>
      <c r="E208" s="47"/>
    </row>
    <row r="209" spans="1:5" x14ac:dyDescent="0.2">
      <c r="A209" s="50">
        <v>5591</v>
      </c>
      <c r="B209" s="47" t="s">
        <v>249</v>
      </c>
      <c r="C209" s="270">
        <v>0</v>
      </c>
      <c r="D209" s="48">
        <v>0</v>
      </c>
      <c r="E209" s="47"/>
    </row>
    <row r="210" spans="1:5" x14ac:dyDescent="0.2">
      <c r="A210" s="50">
        <v>5592</v>
      </c>
      <c r="B210" s="47" t="s">
        <v>248</v>
      </c>
      <c r="C210" s="270">
        <v>0</v>
      </c>
      <c r="D210" s="48">
        <v>0</v>
      </c>
      <c r="E210" s="47"/>
    </row>
    <row r="211" spans="1:5" x14ac:dyDescent="0.2">
      <c r="A211" s="50">
        <v>5593</v>
      </c>
      <c r="B211" s="47" t="s">
        <v>247</v>
      </c>
      <c r="C211" s="270">
        <v>0</v>
      </c>
      <c r="D211" s="48">
        <v>0</v>
      </c>
      <c r="E211" s="47"/>
    </row>
    <row r="212" spans="1:5" x14ac:dyDescent="0.2">
      <c r="A212" s="50">
        <v>5594</v>
      </c>
      <c r="B212" s="47" t="s">
        <v>246</v>
      </c>
      <c r="C212" s="270">
        <v>0</v>
      </c>
      <c r="D212" s="48">
        <v>0</v>
      </c>
      <c r="E212" s="47"/>
    </row>
    <row r="213" spans="1:5" x14ac:dyDescent="0.2">
      <c r="A213" s="50">
        <v>5595</v>
      </c>
      <c r="B213" s="47" t="s">
        <v>245</v>
      </c>
      <c r="C213" s="270">
        <v>0</v>
      </c>
      <c r="D213" s="48">
        <v>0</v>
      </c>
      <c r="E213" s="47"/>
    </row>
    <row r="214" spans="1:5" x14ac:dyDescent="0.2">
      <c r="A214" s="50">
        <v>5596</v>
      </c>
      <c r="B214" s="47" t="s">
        <v>244</v>
      </c>
      <c r="C214" s="270">
        <v>0</v>
      </c>
      <c r="D214" s="48">
        <v>0</v>
      </c>
      <c r="E214" s="47"/>
    </row>
    <row r="215" spans="1:5" x14ac:dyDescent="0.2">
      <c r="A215" s="50">
        <v>5597</v>
      </c>
      <c r="B215" s="47" t="s">
        <v>243</v>
      </c>
      <c r="C215" s="270">
        <v>0</v>
      </c>
      <c r="D215" s="48">
        <v>0</v>
      </c>
      <c r="E215" s="47"/>
    </row>
    <row r="216" spans="1:5" x14ac:dyDescent="0.2">
      <c r="A216" s="50">
        <v>5598</v>
      </c>
      <c r="B216" s="47" t="s">
        <v>242</v>
      </c>
      <c r="C216" s="270">
        <v>0</v>
      </c>
      <c r="D216" s="48">
        <v>0</v>
      </c>
      <c r="E216" s="47"/>
    </row>
    <row r="217" spans="1:5" x14ac:dyDescent="0.2">
      <c r="A217" s="50">
        <v>5599</v>
      </c>
      <c r="B217" s="47" t="s">
        <v>241</v>
      </c>
      <c r="C217" s="270">
        <v>0</v>
      </c>
      <c r="D217" s="48">
        <v>0</v>
      </c>
      <c r="E217" s="47"/>
    </row>
    <row r="218" spans="1:5" x14ac:dyDescent="0.2">
      <c r="A218" s="50">
        <v>5600</v>
      </c>
      <c r="B218" s="47" t="s">
        <v>240</v>
      </c>
      <c r="C218" s="270">
        <f>+C219+C220</f>
        <v>0</v>
      </c>
      <c r="D218" s="48">
        <v>0</v>
      </c>
      <c r="E218" s="47"/>
    </row>
    <row r="219" spans="1:5" x14ac:dyDescent="0.2">
      <c r="A219" s="50">
        <v>5610</v>
      </c>
      <c r="B219" s="47" t="s">
        <v>239</v>
      </c>
      <c r="C219" s="270">
        <v>0</v>
      </c>
      <c r="D219" s="48">
        <v>0</v>
      </c>
      <c r="E219" s="47"/>
    </row>
    <row r="220" spans="1:5" x14ac:dyDescent="0.2">
      <c r="A220" s="50">
        <v>5611</v>
      </c>
      <c r="B220" s="47" t="s">
        <v>238</v>
      </c>
      <c r="C220" s="270">
        <v>0</v>
      </c>
      <c r="D220" s="48">
        <v>0</v>
      </c>
      <c r="E220" s="47"/>
    </row>
    <row r="222" spans="1:5" x14ac:dyDescent="0.2">
      <c r="B222" s="40" t="s">
        <v>237</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scale="65"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1"/>
  <dimension ref="A1:E29"/>
  <sheetViews>
    <sheetView showGridLines="0" view="pageBreakPreview" zoomScaleNormal="142" zoomScaleSheetLayoutView="100" workbookViewId="0">
      <selection sqref="A1:C1"/>
    </sheetView>
  </sheetViews>
  <sheetFormatPr baseColWidth="10" defaultColWidth="9.140625" defaultRowHeight="11.25" x14ac:dyDescent="0.2"/>
  <cols>
    <col min="1" max="1" width="10" style="129" customWidth="1"/>
    <col min="2" max="2" width="48.140625" style="129" customWidth="1"/>
    <col min="3" max="3" width="22.85546875" style="129" customWidth="1"/>
    <col min="4" max="5" width="16.7109375" style="129" customWidth="1"/>
    <col min="6" max="16384" width="9.140625" style="129"/>
  </cols>
  <sheetData>
    <row r="1" spans="1:5" ht="18.95" customHeight="1" x14ac:dyDescent="0.2">
      <c r="A1" s="381" t="s">
        <v>1448</v>
      </c>
      <c r="B1" s="381"/>
      <c r="C1" s="381"/>
      <c r="D1" s="56" t="s">
        <v>95</v>
      </c>
      <c r="E1" s="57">
        <v>2022</v>
      </c>
    </row>
    <row r="2" spans="1:5" ht="18.95" customHeight="1" x14ac:dyDescent="0.2">
      <c r="A2" s="381" t="s">
        <v>436</v>
      </c>
      <c r="B2" s="381"/>
      <c r="C2" s="381"/>
      <c r="D2" s="56" t="s">
        <v>97</v>
      </c>
      <c r="E2" s="57" t="s">
        <v>599</v>
      </c>
    </row>
    <row r="3" spans="1:5" ht="18.95" customHeight="1" x14ac:dyDescent="0.2">
      <c r="A3" s="381" t="s">
        <v>1449</v>
      </c>
      <c r="B3" s="381"/>
      <c r="C3" s="381"/>
      <c r="D3" s="56" t="s">
        <v>98</v>
      </c>
      <c r="E3" s="57">
        <v>4</v>
      </c>
    </row>
    <row r="4" spans="1:5" x14ac:dyDescent="0.2">
      <c r="A4" s="58" t="s">
        <v>99</v>
      </c>
      <c r="B4" s="59"/>
      <c r="C4" s="59"/>
      <c r="D4" s="59"/>
      <c r="E4" s="59"/>
    </row>
    <row r="6" spans="1:5" x14ac:dyDescent="0.2">
      <c r="A6" s="59" t="s">
        <v>437</v>
      </c>
      <c r="B6" s="59"/>
      <c r="C6" s="59"/>
      <c r="D6" s="59"/>
      <c r="E6" s="59"/>
    </row>
    <row r="7" spans="1:5" x14ac:dyDescent="0.2">
      <c r="A7" s="60" t="s">
        <v>101</v>
      </c>
      <c r="B7" s="60" t="s">
        <v>102</v>
      </c>
      <c r="C7" s="60" t="s">
        <v>103</v>
      </c>
      <c r="D7" s="60" t="s">
        <v>104</v>
      </c>
      <c r="E7" s="60" t="s">
        <v>215</v>
      </c>
    </row>
    <row r="8" spans="1:5" x14ac:dyDescent="0.2">
      <c r="A8" s="61">
        <v>3110</v>
      </c>
      <c r="B8" s="129" t="s">
        <v>291</v>
      </c>
      <c r="C8" s="268">
        <v>5958504.5</v>
      </c>
    </row>
    <row r="9" spans="1:5" x14ac:dyDescent="0.2">
      <c r="A9" s="61">
        <v>3120</v>
      </c>
      <c r="B9" s="129" t="s">
        <v>438</v>
      </c>
      <c r="C9" s="268">
        <v>0</v>
      </c>
    </row>
    <row r="10" spans="1:5" x14ac:dyDescent="0.2">
      <c r="A10" s="61">
        <v>3130</v>
      </c>
      <c r="B10" s="129" t="s">
        <v>439</v>
      </c>
      <c r="C10" s="268">
        <v>0</v>
      </c>
    </row>
    <row r="12" spans="1:5" x14ac:dyDescent="0.2">
      <c r="A12" s="59" t="s">
        <v>440</v>
      </c>
      <c r="B12" s="59"/>
      <c r="C12" s="59"/>
      <c r="D12" s="59"/>
      <c r="E12" s="59"/>
    </row>
    <row r="13" spans="1:5" x14ac:dyDescent="0.2">
      <c r="A13" s="60" t="s">
        <v>101</v>
      </c>
      <c r="B13" s="60" t="s">
        <v>102</v>
      </c>
      <c r="C13" s="60" t="s">
        <v>103</v>
      </c>
      <c r="D13" s="60" t="s">
        <v>441</v>
      </c>
      <c r="E13" s="60"/>
    </row>
    <row r="14" spans="1:5" x14ac:dyDescent="0.2">
      <c r="A14" s="61">
        <v>3210</v>
      </c>
      <c r="B14" s="129" t="s">
        <v>442</v>
      </c>
      <c r="C14" s="268">
        <v>572633.00999999978</v>
      </c>
    </row>
    <row r="15" spans="1:5" x14ac:dyDescent="0.2">
      <c r="A15" s="61">
        <v>3220</v>
      </c>
      <c r="B15" s="129" t="s">
        <v>443</v>
      </c>
      <c r="C15" s="268">
        <v>2895182.94</v>
      </c>
    </row>
    <row r="16" spans="1:5" x14ac:dyDescent="0.2">
      <c r="A16" s="61">
        <v>3230</v>
      </c>
      <c r="B16" s="129" t="s">
        <v>444</v>
      </c>
      <c r="C16" s="268">
        <v>0</v>
      </c>
    </row>
    <row r="17" spans="1:3" x14ac:dyDescent="0.2">
      <c r="A17" s="61">
        <v>3231</v>
      </c>
      <c r="B17" s="129" t="s">
        <v>445</v>
      </c>
      <c r="C17" s="268">
        <v>0</v>
      </c>
    </row>
    <row r="18" spans="1:3" x14ac:dyDescent="0.2">
      <c r="A18" s="61">
        <v>3232</v>
      </c>
      <c r="B18" s="129" t="s">
        <v>446</v>
      </c>
      <c r="C18" s="268">
        <v>0</v>
      </c>
    </row>
    <row r="19" spans="1:3" x14ac:dyDescent="0.2">
      <c r="A19" s="61">
        <v>3233</v>
      </c>
      <c r="B19" s="129" t="s">
        <v>447</v>
      </c>
      <c r="C19" s="268">
        <v>0</v>
      </c>
    </row>
    <row r="20" spans="1:3" x14ac:dyDescent="0.2">
      <c r="A20" s="61">
        <v>3239</v>
      </c>
      <c r="B20" s="129" t="s">
        <v>448</v>
      </c>
      <c r="C20" s="268">
        <v>0</v>
      </c>
    </row>
    <row r="21" spans="1:3" x14ac:dyDescent="0.2">
      <c r="A21" s="61">
        <v>3240</v>
      </c>
      <c r="B21" s="129" t="s">
        <v>449</v>
      </c>
      <c r="C21" s="268">
        <v>0</v>
      </c>
    </row>
    <row r="22" spans="1:3" x14ac:dyDescent="0.2">
      <c r="A22" s="61">
        <v>3241</v>
      </c>
      <c r="B22" s="129" t="s">
        <v>450</v>
      </c>
      <c r="C22" s="268">
        <v>0</v>
      </c>
    </row>
    <row r="23" spans="1:3" x14ac:dyDescent="0.2">
      <c r="A23" s="61">
        <v>3242</v>
      </c>
      <c r="B23" s="129" t="s">
        <v>451</v>
      </c>
      <c r="C23" s="268">
        <v>0</v>
      </c>
    </row>
    <row r="24" spans="1:3" x14ac:dyDescent="0.2">
      <c r="A24" s="61">
        <v>3243</v>
      </c>
      <c r="B24" s="129" t="s">
        <v>452</v>
      </c>
      <c r="C24" s="268">
        <v>0</v>
      </c>
    </row>
    <row r="25" spans="1:3" x14ac:dyDescent="0.2">
      <c r="A25" s="61">
        <v>3250</v>
      </c>
      <c r="B25" s="129" t="s">
        <v>453</v>
      </c>
      <c r="C25" s="268">
        <v>0</v>
      </c>
    </row>
    <row r="26" spans="1:3" x14ac:dyDescent="0.2">
      <c r="A26" s="61">
        <v>3251</v>
      </c>
      <c r="B26" s="129" t="s">
        <v>454</v>
      </c>
      <c r="C26" s="268">
        <v>0</v>
      </c>
    </row>
    <row r="27" spans="1:3" x14ac:dyDescent="0.2">
      <c r="A27" s="61">
        <v>3252</v>
      </c>
      <c r="B27" s="129" t="s">
        <v>455</v>
      </c>
      <c r="C27" s="268">
        <v>0</v>
      </c>
    </row>
    <row r="29" spans="1:3" x14ac:dyDescent="0.2">
      <c r="B29" s="40" t="s">
        <v>237</v>
      </c>
    </row>
  </sheetData>
  <sheetProtection formatCells="0" formatColumns="0" formatRows="0" insertColumns="0" insertRows="0" insertHyperlinks="0" deleteColumns="0" deleteRows="0" sort="0" autoFilter="0" pivotTables="0"/>
  <mergeCells count="3">
    <mergeCell ref="A1:C1"/>
    <mergeCell ref="A2:C2"/>
    <mergeCell ref="A3:C3"/>
  </mergeCells>
  <pageMargins left="0.70866141732283472" right="0.70866141732283472" top="0.74803149606299213" bottom="0.74803149606299213" header="0.31496062992125984" footer="0.31496062992125984"/>
  <pageSetup scale="70"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2"/>
  <dimension ref="A1:H127"/>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129" customWidth="1"/>
    <col min="2" max="2" width="63.42578125" style="129" bestFit="1" customWidth="1"/>
    <col min="3" max="3" width="15.28515625" style="129" bestFit="1" customWidth="1"/>
    <col min="4" max="4" width="16.42578125" style="129" bestFit="1" customWidth="1"/>
    <col min="5" max="5" width="19.140625" style="129" customWidth="1"/>
    <col min="6" max="6" width="9.140625" style="129"/>
    <col min="7" max="7" width="22.140625" style="129" bestFit="1" customWidth="1"/>
    <col min="8" max="16384" width="9.140625" style="129"/>
  </cols>
  <sheetData>
    <row r="1" spans="1:5" s="130" customFormat="1" ht="18.95" customHeight="1" x14ac:dyDescent="0.25">
      <c r="A1" s="381" t="s">
        <v>1448</v>
      </c>
      <c r="B1" s="381"/>
      <c r="C1" s="381"/>
      <c r="D1" s="56" t="s">
        <v>95</v>
      </c>
      <c r="E1" s="57">
        <v>2022</v>
      </c>
    </row>
    <row r="2" spans="1:5" s="130" customFormat="1" ht="18.95" customHeight="1" x14ac:dyDescent="0.25">
      <c r="A2" s="381" t="s">
        <v>456</v>
      </c>
      <c r="B2" s="381"/>
      <c r="C2" s="381"/>
      <c r="D2" s="56" t="s">
        <v>97</v>
      </c>
      <c r="E2" s="57" t="s">
        <v>617</v>
      </c>
    </row>
    <row r="3" spans="1:5" s="130" customFormat="1" ht="18.95" customHeight="1" x14ac:dyDescent="0.25">
      <c r="A3" s="381" t="s">
        <v>1449</v>
      </c>
      <c r="B3" s="381"/>
      <c r="C3" s="381"/>
      <c r="D3" s="56" t="s">
        <v>98</v>
      </c>
      <c r="E3" s="57">
        <v>4</v>
      </c>
    </row>
    <row r="4" spans="1:5" x14ac:dyDescent="0.2">
      <c r="A4" s="58" t="s">
        <v>99</v>
      </c>
      <c r="B4" s="59"/>
      <c r="C4" s="59"/>
      <c r="D4" s="59"/>
      <c r="E4" s="59"/>
    </row>
    <row r="6" spans="1:5" x14ac:dyDescent="0.2">
      <c r="A6" s="59" t="s">
        <v>457</v>
      </c>
      <c r="B6" s="59"/>
      <c r="C6" s="59"/>
      <c r="D6" s="59"/>
    </row>
    <row r="7" spans="1:5" x14ac:dyDescent="0.2">
      <c r="A7" s="60" t="s">
        <v>101</v>
      </c>
      <c r="B7" s="60" t="s">
        <v>458</v>
      </c>
      <c r="C7" s="63">
        <v>2022</v>
      </c>
      <c r="D7" s="63">
        <v>2021</v>
      </c>
    </row>
    <row r="8" spans="1:5" x14ac:dyDescent="0.2">
      <c r="A8" s="61">
        <v>1111</v>
      </c>
      <c r="B8" s="129" t="s">
        <v>459</v>
      </c>
      <c r="C8" s="268">
        <v>9165.2099999999991</v>
      </c>
      <c r="D8" s="268">
        <v>0</v>
      </c>
      <c r="E8" s="62"/>
    </row>
    <row r="9" spans="1:5" x14ac:dyDescent="0.2">
      <c r="A9" s="61">
        <v>1112</v>
      </c>
      <c r="B9" s="129" t="s">
        <v>460</v>
      </c>
      <c r="C9" s="268">
        <v>1762772.32</v>
      </c>
      <c r="D9" s="268">
        <v>1562837.2</v>
      </c>
      <c r="E9" s="62"/>
    </row>
    <row r="10" spans="1:5" x14ac:dyDescent="0.2">
      <c r="A10" s="61">
        <v>1113</v>
      </c>
      <c r="B10" s="129" t="s">
        <v>461</v>
      </c>
      <c r="C10" s="268">
        <v>0</v>
      </c>
      <c r="D10" s="268">
        <v>0</v>
      </c>
      <c r="E10" s="62"/>
    </row>
    <row r="11" spans="1:5" x14ac:dyDescent="0.2">
      <c r="A11" s="61">
        <v>1114</v>
      </c>
      <c r="B11" s="129" t="s">
        <v>105</v>
      </c>
      <c r="C11" s="268">
        <v>1031366.36</v>
      </c>
      <c r="D11" s="268">
        <v>1129244.02</v>
      </c>
      <c r="E11" s="62"/>
    </row>
    <row r="12" spans="1:5" x14ac:dyDescent="0.2">
      <c r="A12" s="61">
        <v>1115</v>
      </c>
      <c r="B12" s="129" t="s">
        <v>106</v>
      </c>
      <c r="C12" s="268">
        <v>0</v>
      </c>
      <c r="D12" s="268">
        <v>0</v>
      </c>
      <c r="E12" s="62"/>
    </row>
    <row r="13" spans="1:5" x14ac:dyDescent="0.2">
      <c r="A13" s="61">
        <v>1116</v>
      </c>
      <c r="B13" s="129" t="s">
        <v>462</v>
      </c>
      <c r="C13" s="268">
        <v>0</v>
      </c>
      <c r="D13" s="268">
        <v>0</v>
      </c>
      <c r="E13" s="62"/>
    </row>
    <row r="14" spans="1:5" x14ac:dyDescent="0.2">
      <c r="A14" s="61">
        <v>1119</v>
      </c>
      <c r="B14" s="129" t="s">
        <v>463</v>
      </c>
      <c r="C14" s="268">
        <v>0</v>
      </c>
      <c r="D14" s="268">
        <v>0</v>
      </c>
      <c r="E14" s="62"/>
    </row>
    <row r="15" spans="1:5" x14ac:dyDescent="0.2">
      <c r="A15" s="64">
        <v>1110</v>
      </c>
      <c r="B15" s="65" t="s">
        <v>464</v>
      </c>
      <c r="C15" s="272">
        <f>SUM(C8:C14)</f>
        <v>2803303.89</v>
      </c>
      <c r="D15" s="272">
        <f>SUM(D8:D14)</f>
        <v>2692081.2199999997</v>
      </c>
      <c r="E15" s="62"/>
    </row>
    <row r="18" spans="1:4" x14ac:dyDescent="0.2">
      <c r="A18" s="59" t="s">
        <v>465</v>
      </c>
      <c r="B18" s="59"/>
      <c r="C18" s="59"/>
      <c r="D18" s="59"/>
    </row>
    <row r="19" spans="1:4" x14ac:dyDescent="0.2">
      <c r="A19" s="60" t="s">
        <v>101</v>
      </c>
      <c r="B19" s="60" t="s">
        <v>458</v>
      </c>
      <c r="C19" s="63" t="s">
        <v>603</v>
      </c>
      <c r="D19" s="63" t="s">
        <v>466</v>
      </c>
    </row>
    <row r="20" spans="1:4" x14ac:dyDescent="0.2">
      <c r="A20" s="64">
        <v>1230</v>
      </c>
      <c r="B20" s="66" t="s">
        <v>154</v>
      </c>
      <c r="C20" s="272">
        <f>+C21+C22+C23+C24+C25+C26+C27</f>
        <v>0</v>
      </c>
      <c r="D20" s="272">
        <f>+D21+D22+D23+D24+D25+D26+D27</f>
        <v>0</v>
      </c>
    </row>
    <row r="21" spans="1:4" x14ac:dyDescent="0.2">
      <c r="A21" s="61">
        <v>1231</v>
      </c>
      <c r="B21" s="129" t="s">
        <v>155</v>
      </c>
      <c r="C21" s="268">
        <v>0</v>
      </c>
      <c r="D21" s="268">
        <v>0</v>
      </c>
    </row>
    <row r="22" spans="1:4" x14ac:dyDescent="0.2">
      <c r="A22" s="61">
        <v>1232</v>
      </c>
      <c r="B22" s="129" t="s">
        <v>156</v>
      </c>
      <c r="C22" s="268">
        <v>0</v>
      </c>
      <c r="D22" s="268">
        <v>0</v>
      </c>
    </row>
    <row r="23" spans="1:4" x14ac:dyDescent="0.2">
      <c r="A23" s="61">
        <v>1233</v>
      </c>
      <c r="B23" s="129" t="s">
        <v>157</v>
      </c>
      <c r="C23" s="268">
        <v>0</v>
      </c>
      <c r="D23" s="268">
        <v>0</v>
      </c>
    </row>
    <row r="24" spans="1:4" x14ac:dyDescent="0.2">
      <c r="A24" s="61">
        <v>1234</v>
      </c>
      <c r="B24" s="129" t="s">
        <v>158</v>
      </c>
      <c r="C24" s="268">
        <v>0</v>
      </c>
      <c r="D24" s="268">
        <v>0</v>
      </c>
    </row>
    <row r="25" spans="1:4" x14ac:dyDescent="0.2">
      <c r="A25" s="61">
        <v>1235</v>
      </c>
      <c r="B25" s="129" t="s">
        <v>159</v>
      </c>
      <c r="C25" s="268">
        <v>0</v>
      </c>
      <c r="D25" s="268">
        <v>0</v>
      </c>
    </row>
    <row r="26" spans="1:4" x14ac:dyDescent="0.2">
      <c r="A26" s="61">
        <v>1236</v>
      </c>
      <c r="B26" s="129" t="s">
        <v>160</v>
      </c>
      <c r="C26" s="268">
        <v>0</v>
      </c>
      <c r="D26" s="268">
        <v>0</v>
      </c>
    </row>
    <row r="27" spans="1:4" x14ac:dyDescent="0.2">
      <c r="A27" s="61">
        <v>1239</v>
      </c>
      <c r="B27" s="129" t="s">
        <v>161</v>
      </c>
      <c r="C27" s="268">
        <v>0</v>
      </c>
      <c r="D27" s="268">
        <v>0</v>
      </c>
    </row>
    <row r="28" spans="1:4" x14ac:dyDescent="0.2">
      <c r="A28" s="64">
        <v>1240</v>
      </c>
      <c r="B28" s="66" t="s">
        <v>162</v>
      </c>
      <c r="C28" s="272">
        <f>+C29+C30+C31+C32+C33+C34+C35+C36</f>
        <v>202115.09</v>
      </c>
      <c r="D28" s="272">
        <f>+D29+D30+D31+D32+D33+D34+D35+D36</f>
        <v>202115.09</v>
      </c>
    </row>
    <row r="29" spans="1:4" x14ac:dyDescent="0.2">
      <c r="A29" s="61">
        <v>1241</v>
      </c>
      <c r="B29" s="129" t="s">
        <v>163</v>
      </c>
      <c r="C29" s="268">
        <v>39715.090000000004</v>
      </c>
      <c r="D29" s="268">
        <v>39715.090000000004</v>
      </c>
    </row>
    <row r="30" spans="1:4" x14ac:dyDescent="0.2">
      <c r="A30" s="61">
        <v>1242</v>
      </c>
      <c r="B30" s="129" t="s">
        <v>164</v>
      </c>
      <c r="C30" s="268">
        <v>0</v>
      </c>
      <c r="D30" s="268">
        <v>0</v>
      </c>
    </row>
    <row r="31" spans="1:4" x14ac:dyDescent="0.2">
      <c r="A31" s="61">
        <v>1243</v>
      </c>
      <c r="B31" s="129" t="s">
        <v>165</v>
      </c>
      <c r="C31" s="268">
        <v>0</v>
      </c>
      <c r="D31" s="268">
        <v>0</v>
      </c>
    </row>
    <row r="32" spans="1:4" x14ac:dyDescent="0.2">
      <c r="A32" s="61">
        <v>1244</v>
      </c>
      <c r="B32" s="129" t="s">
        <v>166</v>
      </c>
      <c r="C32" s="268">
        <v>0</v>
      </c>
      <c r="D32" s="268">
        <v>0</v>
      </c>
    </row>
    <row r="33" spans="1:4" x14ac:dyDescent="0.2">
      <c r="A33" s="61">
        <v>1245</v>
      </c>
      <c r="B33" s="129" t="s">
        <v>167</v>
      </c>
      <c r="C33" s="268">
        <v>0</v>
      </c>
      <c r="D33" s="268">
        <v>0</v>
      </c>
    </row>
    <row r="34" spans="1:4" x14ac:dyDescent="0.2">
      <c r="A34" s="61">
        <v>1246</v>
      </c>
      <c r="B34" s="129" t="s">
        <v>168</v>
      </c>
      <c r="C34" s="268">
        <v>0</v>
      </c>
      <c r="D34" s="268">
        <v>0</v>
      </c>
    </row>
    <row r="35" spans="1:4" x14ac:dyDescent="0.2">
      <c r="A35" s="61">
        <v>1247</v>
      </c>
      <c r="B35" s="129" t="s">
        <v>169</v>
      </c>
      <c r="C35" s="268">
        <v>162400</v>
      </c>
      <c r="D35" s="268">
        <v>162400</v>
      </c>
    </row>
    <row r="36" spans="1:4" x14ac:dyDescent="0.2">
      <c r="A36" s="61">
        <v>1248</v>
      </c>
      <c r="B36" s="129" t="s">
        <v>170</v>
      </c>
      <c r="C36" s="268">
        <v>0</v>
      </c>
      <c r="D36" s="268">
        <v>0</v>
      </c>
    </row>
    <row r="37" spans="1:4" x14ac:dyDescent="0.2">
      <c r="A37" s="64">
        <v>1250</v>
      </c>
      <c r="B37" s="66" t="s">
        <v>174</v>
      </c>
      <c r="C37" s="272">
        <f>+C38+C39+C40+C41+C42</f>
        <v>95607.32</v>
      </c>
      <c r="D37" s="272">
        <f>+D38+D39+D40+D41+D42</f>
        <v>95607.32</v>
      </c>
    </row>
    <row r="38" spans="1:4" x14ac:dyDescent="0.2">
      <c r="A38" s="61">
        <v>1251</v>
      </c>
      <c r="B38" s="129" t="s">
        <v>175</v>
      </c>
      <c r="C38" s="268">
        <v>0</v>
      </c>
      <c r="D38" s="268">
        <v>0</v>
      </c>
    </row>
    <row r="39" spans="1:4" x14ac:dyDescent="0.2">
      <c r="A39" s="61">
        <v>1252</v>
      </c>
      <c r="B39" s="129" t="s">
        <v>176</v>
      </c>
      <c r="C39" s="268">
        <v>0</v>
      </c>
      <c r="D39" s="268">
        <v>0</v>
      </c>
    </row>
    <row r="40" spans="1:4" x14ac:dyDescent="0.2">
      <c r="A40" s="61">
        <v>1253</v>
      </c>
      <c r="B40" s="129" t="s">
        <v>177</v>
      </c>
      <c r="C40" s="268">
        <v>0</v>
      </c>
      <c r="D40" s="268">
        <v>0</v>
      </c>
    </row>
    <row r="41" spans="1:4" x14ac:dyDescent="0.2">
      <c r="A41" s="61">
        <v>1254</v>
      </c>
      <c r="B41" s="129" t="s">
        <v>178</v>
      </c>
      <c r="C41" s="268">
        <v>0</v>
      </c>
      <c r="D41" s="268">
        <v>0</v>
      </c>
    </row>
    <row r="42" spans="1:4" x14ac:dyDescent="0.2">
      <c r="A42" s="61">
        <v>1259</v>
      </c>
      <c r="B42" s="129" t="s">
        <v>179</v>
      </c>
      <c r="C42" s="268">
        <v>95607.32</v>
      </c>
      <c r="D42" s="268">
        <v>95607.32</v>
      </c>
    </row>
    <row r="43" spans="1:4" x14ac:dyDescent="0.2">
      <c r="A43" s="61"/>
      <c r="B43" s="65" t="s">
        <v>467</v>
      </c>
      <c r="C43" s="272">
        <f>+C20+C28+C37</f>
        <v>297722.41000000003</v>
      </c>
      <c r="D43" s="272">
        <f>+D20+D28+D37</f>
        <v>297722.41000000003</v>
      </c>
    </row>
    <row r="45" spans="1:4" x14ac:dyDescent="0.2">
      <c r="A45" s="59" t="s">
        <v>468</v>
      </c>
      <c r="B45" s="59"/>
      <c r="C45" s="59"/>
      <c r="D45" s="59"/>
    </row>
    <row r="46" spans="1:4" x14ac:dyDescent="0.2">
      <c r="A46" s="60" t="s">
        <v>101</v>
      </c>
      <c r="B46" s="60" t="s">
        <v>458</v>
      </c>
      <c r="C46" s="63">
        <v>2022</v>
      </c>
      <c r="D46" s="63">
        <v>2021</v>
      </c>
    </row>
    <row r="47" spans="1:4" x14ac:dyDescent="0.2">
      <c r="A47" s="64">
        <v>3210</v>
      </c>
      <c r="B47" s="66" t="s">
        <v>469</v>
      </c>
      <c r="C47" s="272">
        <v>572633.00999999978</v>
      </c>
      <c r="D47" s="272">
        <v>89354.379999999423</v>
      </c>
    </row>
    <row r="48" spans="1:4" x14ac:dyDescent="0.2">
      <c r="A48" s="61"/>
      <c r="B48" s="65" t="s">
        <v>470</v>
      </c>
      <c r="C48" s="272">
        <f>+C49+C61+C93+C96</f>
        <v>113843.70999999999</v>
      </c>
      <c r="D48" s="272">
        <f>+D49+D61+D93+D96</f>
        <v>242498.96</v>
      </c>
    </row>
    <row r="49" spans="1:4" x14ac:dyDescent="0.2">
      <c r="A49" s="64">
        <v>5400</v>
      </c>
      <c r="B49" s="66" t="s">
        <v>285</v>
      </c>
      <c r="C49" s="272">
        <v>0</v>
      </c>
      <c r="D49" s="272">
        <v>0</v>
      </c>
    </row>
    <row r="50" spans="1:4" x14ac:dyDescent="0.2">
      <c r="A50" s="61">
        <v>5410</v>
      </c>
      <c r="B50" s="129" t="s">
        <v>471</v>
      </c>
      <c r="C50" s="268">
        <v>0</v>
      </c>
      <c r="D50" s="268">
        <v>0</v>
      </c>
    </row>
    <row r="51" spans="1:4" x14ac:dyDescent="0.2">
      <c r="A51" s="61">
        <v>5411</v>
      </c>
      <c r="B51" s="129" t="s">
        <v>283</v>
      </c>
      <c r="C51" s="268">
        <v>0</v>
      </c>
      <c r="D51" s="268">
        <v>0</v>
      </c>
    </row>
    <row r="52" spans="1:4" x14ac:dyDescent="0.2">
      <c r="A52" s="61">
        <v>5420</v>
      </c>
      <c r="B52" s="129" t="s">
        <v>472</v>
      </c>
      <c r="C52" s="268">
        <v>0</v>
      </c>
      <c r="D52" s="268">
        <v>0</v>
      </c>
    </row>
    <row r="53" spans="1:4" x14ac:dyDescent="0.2">
      <c r="A53" s="61">
        <v>5421</v>
      </c>
      <c r="B53" s="129" t="s">
        <v>280</v>
      </c>
      <c r="C53" s="268">
        <v>0</v>
      </c>
      <c r="D53" s="268">
        <v>0</v>
      </c>
    </row>
    <row r="54" spans="1:4" x14ac:dyDescent="0.2">
      <c r="A54" s="61">
        <v>5430</v>
      </c>
      <c r="B54" s="129" t="s">
        <v>473</v>
      </c>
      <c r="C54" s="268">
        <v>0</v>
      </c>
      <c r="D54" s="268">
        <v>0</v>
      </c>
    </row>
    <row r="55" spans="1:4" x14ac:dyDescent="0.2">
      <c r="A55" s="61">
        <v>5431</v>
      </c>
      <c r="B55" s="129" t="s">
        <v>277</v>
      </c>
      <c r="C55" s="268">
        <v>0</v>
      </c>
      <c r="D55" s="268">
        <v>0</v>
      </c>
    </row>
    <row r="56" spans="1:4" x14ac:dyDescent="0.2">
      <c r="A56" s="61">
        <v>5440</v>
      </c>
      <c r="B56" s="129" t="s">
        <v>474</v>
      </c>
      <c r="C56" s="268">
        <v>0</v>
      </c>
      <c r="D56" s="268">
        <v>0</v>
      </c>
    </row>
    <row r="57" spans="1:4" x14ac:dyDescent="0.2">
      <c r="A57" s="61">
        <v>5441</v>
      </c>
      <c r="B57" s="129" t="s">
        <v>474</v>
      </c>
      <c r="C57" s="268">
        <v>0</v>
      </c>
      <c r="D57" s="268">
        <v>0</v>
      </c>
    </row>
    <row r="58" spans="1:4" x14ac:dyDescent="0.2">
      <c r="A58" s="61">
        <v>5450</v>
      </c>
      <c r="B58" s="129" t="s">
        <v>475</v>
      </c>
      <c r="C58" s="268">
        <v>0</v>
      </c>
      <c r="D58" s="268">
        <v>0</v>
      </c>
    </row>
    <row r="59" spans="1:4" x14ac:dyDescent="0.2">
      <c r="A59" s="61">
        <v>5451</v>
      </c>
      <c r="B59" s="129" t="s">
        <v>273</v>
      </c>
      <c r="C59" s="268">
        <v>0</v>
      </c>
      <c r="D59" s="268">
        <v>0</v>
      </c>
    </row>
    <row r="60" spans="1:4" x14ac:dyDescent="0.2">
      <c r="A60" s="61">
        <v>5452</v>
      </c>
      <c r="B60" s="129" t="s">
        <v>272</v>
      </c>
      <c r="C60" s="268">
        <v>0</v>
      </c>
      <c r="D60" s="268">
        <v>0</v>
      </c>
    </row>
    <row r="61" spans="1:4" x14ac:dyDescent="0.2">
      <c r="A61" s="64">
        <v>5500</v>
      </c>
      <c r="B61" s="66" t="s">
        <v>271</v>
      </c>
      <c r="C61" s="272">
        <f>+C62+C63+C64+C65+C66+C67+C68+C69+C70</f>
        <v>113843.70999999999</v>
      </c>
      <c r="D61" s="272">
        <f>+D62+D63+D64+D65+D66+D67+D68+D69+D70</f>
        <v>242498.96</v>
      </c>
    </row>
    <row r="62" spans="1:4" x14ac:dyDescent="0.2">
      <c r="A62" s="61">
        <v>5510</v>
      </c>
      <c r="B62" s="129" t="s">
        <v>270</v>
      </c>
      <c r="C62" s="268">
        <v>0</v>
      </c>
      <c r="D62" s="268">
        <v>0</v>
      </c>
    </row>
    <row r="63" spans="1:4" x14ac:dyDescent="0.2">
      <c r="A63" s="61">
        <v>5511</v>
      </c>
      <c r="B63" s="129" t="s">
        <v>269</v>
      </c>
      <c r="C63" s="268">
        <v>0</v>
      </c>
      <c r="D63" s="268">
        <v>0</v>
      </c>
    </row>
    <row r="64" spans="1:4" x14ac:dyDescent="0.2">
      <c r="A64" s="61">
        <v>5512</v>
      </c>
      <c r="B64" s="129" t="s">
        <v>268</v>
      </c>
      <c r="C64" s="268">
        <v>0</v>
      </c>
      <c r="D64" s="268">
        <v>0</v>
      </c>
    </row>
    <row r="65" spans="1:4" x14ac:dyDescent="0.2">
      <c r="A65" s="61">
        <v>5513</v>
      </c>
      <c r="B65" s="129" t="s">
        <v>267</v>
      </c>
      <c r="C65" s="268">
        <v>0</v>
      </c>
      <c r="D65" s="268">
        <v>0</v>
      </c>
    </row>
    <row r="66" spans="1:4" x14ac:dyDescent="0.2">
      <c r="A66" s="61">
        <v>5514</v>
      </c>
      <c r="B66" s="129" t="s">
        <v>266</v>
      </c>
      <c r="C66" s="268">
        <v>0</v>
      </c>
      <c r="D66" s="268">
        <v>0</v>
      </c>
    </row>
    <row r="67" spans="1:4" x14ac:dyDescent="0.2">
      <c r="A67" s="61">
        <v>5515</v>
      </c>
      <c r="B67" s="129" t="s">
        <v>265</v>
      </c>
      <c r="C67" s="268">
        <v>83209.5</v>
      </c>
      <c r="D67" s="268">
        <v>83083.5</v>
      </c>
    </row>
    <row r="68" spans="1:4" x14ac:dyDescent="0.2">
      <c r="A68" s="61">
        <v>5516</v>
      </c>
      <c r="B68" s="129" t="s">
        <v>264</v>
      </c>
      <c r="C68" s="268">
        <v>0</v>
      </c>
      <c r="D68" s="268">
        <v>0</v>
      </c>
    </row>
    <row r="69" spans="1:4" x14ac:dyDescent="0.2">
      <c r="A69" s="61">
        <v>5517</v>
      </c>
      <c r="B69" s="129" t="s">
        <v>263</v>
      </c>
      <c r="C69" s="268">
        <v>30634.21</v>
      </c>
      <c r="D69" s="268">
        <v>159415.46</v>
      </c>
    </row>
    <row r="70" spans="1:4" x14ac:dyDescent="0.2">
      <c r="A70" s="61">
        <v>5518</v>
      </c>
      <c r="B70" s="129" t="s">
        <v>262</v>
      </c>
      <c r="C70" s="268">
        <v>0</v>
      </c>
      <c r="D70" s="268">
        <v>0</v>
      </c>
    </row>
    <row r="71" spans="1:4" x14ac:dyDescent="0.2">
      <c r="A71" s="61">
        <v>5520</v>
      </c>
      <c r="B71" s="129" t="s">
        <v>261</v>
      </c>
      <c r="C71" s="268">
        <v>0</v>
      </c>
      <c r="D71" s="268">
        <v>0</v>
      </c>
    </row>
    <row r="72" spans="1:4" x14ac:dyDescent="0.2">
      <c r="A72" s="61">
        <v>5521</v>
      </c>
      <c r="B72" s="129" t="s">
        <v>260</v>
      </c>
      <c r="C72" s="268">
        <v>0</v>
      </c>
      <c r="D72" s="268">
        <v>0</v>
      </c>
    </row>
    <row r="73" spans="1:4" x14ac:dyDescent="0.2">
      <c r="A73" s="61">
        <v>5522</v>
      </c>
      <c r="B73" s="129" t="s">
        <v>259</v>
      </c>
      <c r="C73" s="268">
        <v>0</v>
      </c>
      <c r="D73" s="268">
        <v>0</v>
      </c>
    </row>
    <row r="74" spans="1:4" x14ac:dyDescent="0.2">
      <c r="A74" s="61">
        <v>5530</v>
      </c>
      <c r="B74" s="129" t="s">
        <v>258</v>
      </c>
      <c r="C74" s="268">
        <v>0</v>
      </c>
      <c r="D74" s="268">
        <v>0</v>
      </c>
    </row>
    <row r="75" spans="1:4" x14ac:dyDescent="0.2">
      <c r="A75" s="61">
        <v>5531</v>
      </c>
      <c r="B75" s="129" t="s">
        <v>257</v>
      </c>
      <c r="C75" s="268">
        <v>0</v>
      </c>
      <c r="D75" s="268">
        <v>0</v>
      </c>
    </row>
    <row r="76" spans="1:4" x14ac:dyDescent="0.2">
      <c r="A76" s="61">
        <v>5532</v>
      </c>
      <c r="B76" s="129" t="s">
        <v>256</v>
      </c>
      <c r="C76" s="268">
        <v>0</v>
      </c>
      <c r="D76" s="268">
        <v>0</v>
      </c>
    </row>
    <row r="77" spans="1:4" x14ac:dyDescent="0.2">
      <c r="A77" s="61">
        <v>5533</v>
      </c>
      <c r="B77" s="129" t="s">
        <v>255</v>
      </c>
      <c r="C77" s="268">
        <v>0</v>
      </c>
      <c r="D77" s="268">
        <v>0</v>
      </c>
    </row>
    <row r="78" spans="1:4" x14ac:dyDescent="0.2">
      <c r="A78" s="61">
        <v>5534</v>
      </c>
      <c r="B78" s="129" t="s">
        <v>254</v>
      </c>
      <c r="C78" s="268">
        <v>0</v>
      </c>
      <c r="D78" s="268">
        <v>0</v>
      </c>
    </row>
    <row r="79" spans="1:4" x14ac:dyDescent="0.2">
      <c r="A79" s="61">
        <v>5535</v>
      </c>
      <c r="B79" s="129" t="s">
        <v>253</v>
      </c>
      <c r="C79" s="268">
        <v>0</v>
      </c>
      <c r="D79" s="268">
        <v>0</v>
      </c>
    </row>
    <row r="80" spans="1:4" x14ac:dyDescent="0.2">
      <c r="A80" s="61">
        <v>5540</v>
      </c>
      <c r="B80" s="129" t="s">
        <v>252</v>
      </c>
      <c r="C80" s="268">
        <v>0</v>
      </c>
      <c r="D80" s="268">
        <v>0</v>
      </c>
    </row>
    <row r="81" spans="1:4" x14ac:dyDescent="0.2">
      <c r="A81" s="61">
        <v>5541</v>
      </c>
      <c r="B81" s="129" t="s">
        <v>252</v>
      </c>
      <c r="C81" s="268">
        <v>0</v>
      </c>
      <c r="D81" s="268">
        <v>0</v>
      </c>
    </row>
    <row r="82" spans="1:4" x14ac:dyDescent="0.2">
      <c r="A82" s="61">
        <v>5550</v>
      </c>
      <c r="B82" s="129" t="s">
        <v>251</v>
      </c>
      <c r="C82" s="268">
        <v>0</v>
      </c>
      <c r="D82" s="268">
        <v>0</v>
      </c>
    </row>
    <row r="83" spans="1:4" x14ac:dyDescent="0.2">
      <c r="A83" s="61">
        <v>5551</v>
      </c>
      <c r="B83" s="129" t="s">
        <v>251</v>
      </c>
      <c r="C83" s="268">
        <v>0</v>
      </c>
      <c r="D83" s="268">
        <v>0</v>
      </c>
    </row>
    <row r="84" spans="1:4" x14ac:dyDescent="0.2">
      <c r="A84" s="61">
        <v>5590</v>
      </c>
      <c r="B84" s="129" t="s">
        <v>250</v>
      </c>
      <c r="C84" s="268">
        <v>0</v>
      </c>
      <c r="D84" s="268">
        <v>0</v>
      </c>
    </row>
    <row r="85" spans="1:4" x14ac:dyDescent="0.2">
      <c r="A85" s="61">
        <v>5591</v>
      </c>
      <c r="B85" s="129" t="s">
        <v>249</v>
      </c>
      <c r="C85" s="268">
        <v>0</v>
      </c>
      <c r="D85" s="268">
        <v>0</v>
      </c>
    </row>
    <row r="86" spans="1:4" x14ac:dyDescent="0.2">
      <c r="A86" s="61">
        <v>5592</v>
      </c>
      <c r="B86" s="129" t="s">
        <v>248</v>
      </c>
      <c r="C86" s="268">
        <v>0</v>
      </c>
      <c r="D86" s="268">
        <v>0</v>
      </c>
    </row>
    <row r="87" spans="1:4" x14ac:dyDescent="0.2">
      <c r="A87" s="61">
        <v>5593</v>
      </c>
      <c r="B87" s="129" t="s">
        <v>247</v>
      </c>
      <c r="C87" s="268">
        <v>0</v>
      </c>
      <c r="D87" s="268">
        <v>0</v>
      </c>
    </row>
    <row r="88" spans="1:4" x14ac:dyDescent="0.2">
      <c r="A88" s="61">
        <v>5594</v>
      </c>
      <c r="B88" s="129" t="s">
        <v>476</v>
      </c>
      <c r="C88" s="268">
        <v>0</v>
      </c>
      <c r="D88" s="268">
        <v>0</v>
      </c>
    </row>
    <row r="89" spans="1:4" x14ac:dyDescent="0.2">
      <c r="A89" s="61">
        <v>5595</v>
      </c>
      <c r="B89" s="129" t="s">
        <v>245</v>
      </c>
      <c r="C89" s="268">
        <v>0</v>
      </c>
      <c r="D89" s="268">
        <v>0</v>
      </c>
    </row>
    <row r="90" spans="1:4" x14ac:dyDescent="0.2">
      <c r="A90" s="61">
        <v>5596</v>
      </c>
      <c r="B90" s="129" t="s">
        <v>244</v>
      </c>
      <c r="C90" s="268">
        <v>0</v>
      </c>
      <c r="D90" s="268">
        <v>0</v>
      </c>
    </row>
    <row r="91" spans="1:4" x14ac:dyDescent="0.2">
      <c r="A91" s="61">
        <v>5597</v>
      </c>
      <c r="B91" s="129" t="s">
        <v>243</v>
      </c>
      <c r="C91" s="268">
        <v>0</v>
      </c>
      <c r="D91" s="268">
        <v>0</v>
      </c>
    </row>
    <row r="92" spans="1:4" x14ac:dyDescent="0.2">
      <c r="A92" s="61">
        <v>5599</v>
      </c>
      <c r="B92" s="129" t="s">
        <v>241</v>
      </c>
      <c r="C92" s="268">
        <v>0</v>
      </c>
      <c r="D92" s="268">
        <v>0</v>
      </c>
    </row>
    <row r="93" spans="1:4" x14ac:dyDescent="0.2">
      <c r="A93" s="64">
        <v>5600</v>
      </c>
      <c r="B93" s="66" t="s">
        <v>240</v>
      </c>
      <c r="C93" s="272">
        <v>0</v>
      </c>
      <c r="D93" s="272">
        <v>0</v>
      </c>
    </row>
    <row r="94" spans="1:4" x14ac:dyDescent="0.2">
      <c r="A94" s="61">
        <v>5610</v>
      </c>
      <c r="B94" s="129" t="s">
        <v>239</v>
      </c>
      <c r="C94" s="268">
        <v>0</v>
      </c>
      <c r="D94" s="268">
        <v>0</v>
      </c>
    </row>
    <row r="95" spans="1:4" x14ac:dyDescent="0.2">
      <c r="A95" s="61">
        <v>5611</v>
      </c>
      <c r="B95" s="129" t="s">
        <v>238</v>
      </c>
      <c r="C95" s="268">
        <v>0</v>
      </c>
      <c r="D95" s="268">
        <v>0</v>
      </c>
    </row>
    <row r="96" spans="1:4" x14ac:dyDescent="0.2">
      <c r="A96" s="64">
        <v>2110</v>
      </c>
      <c r="B96" s="67" t="s">
        <v>477</v>
      </c>
      <c r="C96" s="272">
        <v>0</v>
      </c>
      <c r="D96" s="272">
        <v>0</v>
      </c>
    </row>
    <row r="97" spans="1:4" x14ac:dyDescent="0.2">
      <c r="A97" s="61">
        <v>2111</v>
      </c>
      <c r="B97" s="129" t="s">
        <v>478</v>
      </c>
      <c r="C97" s="268">
        <v>0</v>
      </c>
      <c r="D97" s="268">
        <v>0</v>
      </c>
    </row>
    <row r="98" spans="1:4" x14ac:dyDescent="0.2">
      <c r="A98" s="61">
        <v>2112</v>
      </c>
      <c r="B98" s="129" t="s">
        <v>479</v>
      </c>
      <c r="C98" s="268">
        <v>0</v>
      </c>
      <c r="D98" s="268">
        <v>0</v>
      </c>
    </row>
    <row r="99" spans="1:4" x14ac:dyDescent="0.2">
      <c r="A99" s="61">
        <v>2112</v>
      </c>
      <c r="B99" s="129" t="s">
        <v>480</v>
      </c>
      <c r="C99" s="268">
        <v>0</v>
      </c>
      <c r="D99" s="268">
        <v>0</v>
      </c>
    </row>
    <row r="100" spans="1:4" x14ac:dyDescent="0.2">
      <c r="A100" s="61">
        <v>2115</v>
      </c>
      <c r="B100" s="129" t="s">
        <v>481</v>
      </c>
      <c r="C100" s="268">
        <v>0</v>
      </c>
      <c r="D100" s="268">
        <v>0</v>
      </c>
    </row>
    <row r="101" spans="1:4" x14ac:dyDescent="0.2">
      <c r="A101" s="61">
        <v>2114</v>
      </c>
      <c r="B101" s="129" t="s">
        <v>482</v>
      </c>
      <c r="C101" s="268">
        <v>0</v>
      </c>
      <c r="D101" s="268">
        <v>0</v>
      </c>
    </row>
    <row r="102" spans="1:4" x14ac:dyDescent="0.2">
      <c r="A102" s="61"/>
      <c r="B102" s="65" t="s">
        <v>483</v>
      </c>
      <c r="C102" s="272">
        <f>+C103</f>
        <v>0</v>
      </c>
      <c r="D102" s="272">
        <v>0</v>
      </c>
    </row>
    <row r="103" spans="1:4" x14ac:dyDescent="0.2">
      <c r="A103" s="64">
        <v>1120</v>
      </c>
      <c r="B103" s="67" t="s">
        <v>484</v>
      </c>
      <c r="C103" s="272">
        <v>0</v>
      </c>
      <c r="D103" s="272">
        <v>0</v>
      </c>
    </row>
    <row r="104" spans="1:4" x14ac:dyDescent="0.2">
      <c r="A104" s="61">
        <v>1124</v>
      </c>
      <c r="B104" s="115" t="s">
        <v>485</v>
      </c>
      <c r="C104" s="268">
        <v>0</v>
      </c>
      <c r="D104" s="268">
        <v>0</v>
      </c>
    </row>
    <row r="105" spans="1:4" x14ac:dyDescent="0.2">
      <c r="A105" s="61">
        <v>1124</v>
      </c>
      <c r="B105" s="115" t="s">
        <v>486</v>
      </c>
      <c r="C105" s="268">
        <v>0</v>
      </c>
      <c r="D105" s="268">
        <v>0</v>
      </c>
    </row>
    <row r="106" spans="1:4" x14ac:dyDescent="0.2">
      <c r="A106" s="61">
        <v>1124</v>
      </c>
      <c r="B106" s="115" t="s">
        <v>487</v>
      </c>
      <c r="C106" s="268">
        <v>0</v>
      </c>
      <c r="D106" s="268">
        <v>0</v>
      </c>
    </row>
    <row r="107" spans="1:4" x14ac:dyDescent="0.2">
      <c r="A107" s="61">
        <v>1124</v>
      </c>
      <c r="B107" s="115" t="s">
        <v>488</v>
      </c>
      <c r="C107" s="268">
        <v>0</v>
      </c>
      <c r="D107" s="268">
        <v>0</v>
      </c>
    </row>
    <row r="108" spans="1:4" x14ac:dyDescent="0.2">
      <c r="A108" s="61">
        <v>1124</v>
      </c>
      <c r="B108" s="115" t="s">
        <v>489</v>
      </c>
      <c r="C108" s="268">
        <v>0</v>
      </c>
      <c r="D108" s="268">
        <v>0</v>
      </c>
    </row>
    <row r="109" spans="1:4" x14ac:dyDescent="0.2">
      <c r="A109" s="61">
        <v>1124</v>
      </c>
      <c r="B109" s="115" t="s">
        <v>490</v>
      </c>
      <c r="C109" s="268">
        <v>0</v>
      </c>
      <c r="D109" s="268">
        <v>0</v>
      </c>
    </row>
    <row r="110" spans="1:4" x14ac:dyDescent="0.2">
      <c r="A110" s="61">
        <v>1122</v>
      </c>
      <c r="B110" s="115" t="s">
        <v>491</v>
      </c>
      <c r="C110" s="268">
        <v>0</v>
      </c>
      <c r="D110" s="268">
        <v>0</v>
      </c>
    </row>
    <row r="111" spans="1:4" x14ac:dyDescent="0.2">
      <c r="A111" s="61">
        <v>1122</v>
      </c>
      <c r="B111" s="115" t="s">
        <v>492</v>
      </c>
      <c r="C111" s="268">
        <v>0</v>
      </c>
      <c r="D111" s="268">
        <v>0</v>
      </c>
    </row>
    <row r="112" spans="1:4" x14ac:dyDescent="0.2">
      <c r="A112" s="61">
        <v>1122</v>
      </c>
      <c r="B112" s="115" t="s">
        <v>493</v>
      </c>
      <c r="C112" s="268">
        <v>0</v>
      </c>
      <c r="D112" s="268">
        <v>0</v>
      </c>
    </row>
    <row r="113" spans="1:8" x14ac:dyDescent="0.2">
      <c r="A113" s="61"/>
      <c r="B113" s="68" t="s">
        <v>494</v>
      </c>
      <c r="C113" s="272">
        <f>C47+C48-C102</f>
        <v>686476.71999999974</v>
      </c>
      <c r="D113" s="272">
        <f>D47+D48-D102</f>
        <v>331853.33999999939</v>
      </c>
    </row>
    <row r="115" spans="1:8" x14ac:dyDescent="0.2">
      <c r="B115" s="40" t="s">
        <v>237</v>
      </c>
    </row>
    <row r="127" spans="1:8" x14ac:dyDescent="0.2">
      <c r="H127" s="69"/>
    </row>
  </sheetData>
  <sheetProtection formatCells="0" formatColumns="0" formatRows="0" insertColumns="0" insertRows="0" insertHyperlinks="0" deleteColumns="0" deleteRows="0" sort="0" autoFilter="0" pivotTables="0"/>
  <mergeCells count="3">
    <mergeCell ref="A1:C1"/>
    <mergeCell ref="A2:C2"/>
    <mergeCell ref="A3:C3"/>
  </mergeCells>
  <dataValidations count="2">
    <dataValidation allowBlank="1" showInputMessage="1" showErrorMessage="1" prompt="Saldo al 31 de diciembre del año anterior que se presenta" sqref="D7 D46"/>
    <dataValidation allowBlank="1" showInputMessage="1" showErrorMessage="1" prompt="Importe final del periodo que corresponde la información financiera trimestral que se presenta." sqref="C7 C46"/>
  </dataValidations>
  <pageMargins left="0.70866141732283472" right="0.70866141732283472" top="0.74803149606299213" bottom="0.74803149606299213" header="0.31496062992125984" footer="0.31496062992125984"/>
  <pageSetup paperSize="9" scale="70"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3">
    <pageSetUpPr fitToPage="1"/>
  </sheetPr>
  <dimension ref="A1:C22"/>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28515625" style="73" customWidth="1"/>
    <col min="2" max="2" width="63.140625" style="73" customWidth="1"/>
    <col min="3" max="3" width="27.7109375" style="73" customWidth="1"/>
    <col min="4" max="16384" width="11.42578125" style="73"/>
  </cols>
  <sheetData>
    <row r="1" spans="1:3" s="131" customFormat="1" ht="18" customHeight="1" x14ac:dyDescent="0.25">
      <c r="A1" s="382" t="s">
        <v>1448</v>
      </c>
      <c r="B1" s="383"/>
      <c r="C1" s="384"/>
    </row>
    <row r="2" spans="1:3" s="131" customFormat="1" ht="18" customHeight="1" x14ac:dyDescent="0.25">
      <c r="A2" s="385" t="s">
        <v>495</v>
      </c>
      <c r="B2" s="386"/>
      <c r="C2" s="387"/>
    </row>
    <row r="3" spans="1:3" s="131" customFormat="1" ht="18" customHeight="1" x14ac:dyDescent="0.25">
      <c r="A3" s="385" t="s">
        <v>1449</v>
      </c>
      <c r="B3" s="386"/>
      <c r="C3" s="387"/>
    </row>
    <row r="4" spans="1:3" s="70" customFormat="1" x14ac:dyDescent="0.2">
      <c r="A4" s="388" t="s">
        <v>496</v>
      </c>
      <c r="B4" s="389"/>
      <c r="C4" s="390"/>
    </row>
    <row r="5" spans="1:3" x14ac:dyDescent="0.2">
      <c r="A5" s="71" t="s">
        <v>497</v>
      </c>
      <c r="B5" s="71"/>
      <c r="C5" s="280">
        <v>3734339.45</v>
      </c>
    </row>
    <row r="6" spans="1:3" x14ac:dyDescent="0.2">
      <c r="B6" s="74"/>
      <c r="C6" s="281"/>
    </row>
    <row r="7" spans="1:3" x14ac:dyDescent="0.2">
      <c r="A7" s="75" t="s">
        <v>498</v>
      </c>
      <c r="B7" s="75"/>
      <c r="C7" s="282">
        <f>SUM(C8:C13)</f>
        <v>86339.93</v>
      </c>
    </row>
    <row r="8" spans="1:3" x14ac:dyDescent="0.2">
      <c r="A8" s="76" t="s">
        <v>499</v>
      </c>
      <c r="B8" s="77" t="s">
        <v>376</v>
      </c>
      <c r="C8" s="283">
        <v>86339.93</v>
      </c>
    </row>
    <row r="9" spans="1:3" x14ac:dyDescent="0.2">
      <c r="A9" s="78" t="s">
        <v>500</v>
      </c>
      <c r="B9" s="79" t="s">
        <v>501</v>
      </c>
      <c r="C9" s="283">
        <v>0</v>
      </c>
    </row>
    <row r="10" spans="1:3" x14ac:dyDescent="0.2">
      <c r="A10" s="78" t="s">
        <v>502</v>
      </c>
      <c r="B10" s="79" t="s">
        <v>367</v>
      </c>
      <c r="C10" s="283">
        <v>0</v>
      </c>
    </row>
    <row r="11" spans="1:3" x14ac:dyDescent="0.2">
      <c r="A11" s="78" t="s">
        <v>503</v>
      </c>
      <c r="B11" s="79" t="s">
        <v>366</v>
      </c>
      <c r="C11" s="283">
        <v>0</v>
      </c>
    </row>
    <row r="12" spans="1:3" x14ac:dyDescent="0.2">
      <c r="A12" s="78" t="s">
        <v>504</v>
      </c>
      <c r="B12" s="79" t="s">
        <v>360</v>
      </c>
      <c r="C12" s="283">
        <v>0</v>
      </c>
    </row>
    <row r="13" spans="1:3" x14ac:dyDescent="0.2">
      <c r="A13" s="80" t="s">
        <v>505</v>
      </c>
      <c r="B13" s="81" t="s">
        <v>506</v>
      </c>
      <c r="C13" s="283">
        <v>0</v>
      </c>
    </row>
    <row r="14" spans="1:3" x14ac:dyDescent="0.2">
      <c r="B14" s="82"/>
      <c r="C14" s="284"/>
    </row>
    <row r="15" spans="1:3" x14ac:dyDescent="0.2">
      <c r="A15" s="75" t="s">
        <v>507</v>
      </c>
      <c r="B15" s="74"/>
      <c r="C15" s="282">
        <f>SUM(C16:C18)</f>
        <v>86339.93</v>
      </c>
    </row>
    <row r="16" spans="1:3" x14ac:dyDescent="0.2">
      <c r="A16" s="83">
        <v>3.1</v>
      </c>
      <c r="B16" s="79" t="s">
        <v>508</v>
      </c>
      <c r="C16" s="283">
        <v>0</v>
      </c>
    </row>
    <row r="17" spans="1:3" x14ac:dyDescent="0.2">
      <c r="A17" s="84">
        <v>3.2</v>
      </c>
      <c r="B17" s="79" t="s">
        <v>509</v>
      </c>
      <c r="C17" s="283">
        <v>86339.93</v>
      </c>
    </row>
    <row r="18" spans="1:3" x14ac:dyDescent="0.2">
      <c r="A18" s="84">
        <v>3.3</v>
      </c>
      <c r="B18" s="81" t="s">
        <v>510</v>
      </c>
      <c r="C18" s="285">
        <v>0</v>
      </c>
    </row>
    <row r="19" spans="1:3" x14ac:dyDescent="0.2">
      <c r="B19" s="85"/>
      <c r="C19" s="286"/>
    </row>
    <row r="20" spans="1:3" x14ac:dyDescent="0.2">
      <c r="A20" s="86" t="s">
        <v>511</v>
      </c>
      <c r="B20" s="86"/>
      <c r="C20" s="280">
        <f>C5+C7-C15</f>
        <v>3734339.45</v>
      </c>
    </row>
    <row r="22" spans="1:3" x14ac:dyDescent="0.2">
      <c r="A22" s="40" t="s">
        <v>237</v>
      </c>
    </row>
  </sheetData>
  <mergeCells count="4">
    <mergeCell ref="A1:C1"/>
    <mergeCell ref="A2:C2"/>
    <mergeCell ref="A3:C3"/>
    <mergeCell ref="A4:C4"/>
  </mergeCells>
  <pageMargins left="0.7" right="0.7" top="0.75" bottom="0.75" header="0.3" footer="0.3"/>
  <pageSetup scale="96" fitToHeight="0"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pageSetUpPr fitToPage="1"/>
  </sheetPr>
  <dimension ref="A1:C41"/>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7109375" style="73" customWidth="1"/>
    <col min="2" max="2" width="62.140625" style="73" customWidth="1"/>
    <col min="3" max="3" width="27.85546875" style="73" customWidth="1"/>
    <col min="4" max="16384" width="11.42578125" style="73"/>
  </cols>
  <sheetData>
    <row r="1" spans="1:3" s="132" customFormat="1" ht="18.95" customHeight="1" x14ac:dyDescent="0.25">
      <c r="A1" s="391" t="s">
        <v>1448</v>
      </c>
      <c r="B1" s="392"/>
      <c r="C1" s="393"/>
    </row>
    <row r="2" spans="1:3" s="132" customFormat="1" ht="18.95" customHeight="1" x14ac:dyDescent="0.25">
      <c r="A2" s="394" t="s">
        <v>549</v>
      </c>
      <c r="B2" s="401"/>
      <c r="C2" s="396"/>
    </row>
    <row r="3" spans="1:3" s="132" customFormat="1" ht="18.95" customHeight="1" x14ac:dyDescent="0.25">
      <c r="A3" s="394" t="s">
        <v>1449</v>
      </c>
      <c r="B3" s="401"/>
      <c r="C3" s="396"/>
    </row>
    <row r="4" spans="1:3" x14ac:dyDescent="0.2">
      <c r="A4" s="388" t="s">
        <v>496</v>
      </c>
      <c r="B4" s="389"/>
      <c r="C4" s="390"/>
    </row>
    <row r="5" spans="1:3" x14ac:dyDescent="0.2">
      <c r="A5" s="101" t="s">
        <v>548</v>
      </c>
      <c r="B5" s="71"/>
      <c r="C5" s="291">
        <v>3047862.73</v>
      </c>
    </row>
    <row r="6" spans="1:3" x14ac:dyDescent="0.2">
      <c r="A6" s="90"/>
      <c r="B6" s="74"/>
      <c r="C6" s="281"/>
    </row>
    <row r="7" spans="1:3" x14ac:dyDescent="0.2">
      <c r="A7" s="75" t="s">
        <v>547</v>
      </c>
      <c r="B7" s="100"/>
      <c r="C7" s="282">
        <f>SUM(C8:C28)</f>
        <v>0</v>
      </c>
    </row>
    <row r="8" spans="1:3" x14ac:dyDescent="0.2">
      <c r="A8" s="99">
        <v>2.1</v>
      </c>
      <c r="B8" s="91" t="s">
        <v>345</v>
      </c>
      <c r="C8" s="292">
        <v>0</v>
      </c>
    </row>
    <row r="9" spans="1:3" x14ac:dyDescent="0.2">
      <c r="A9" s="99">
        <v>2.2000000000000002</v>
      </c>
      <c r="B9" s="91" t="s">
        <v>348</v>
      </c>
      <c r="C9" s="292">
        <v>0</v>
      </c>
    </row>
    <row r="10" spans="1:3" x14ac:dyDescent="0.2">
      <c r="A10" s="92">
        <v>2.2999999999999998</v>
      </c>
      <c r="B10" s="93" t="s">
        <v>163</v>
      </c>
      <c r="C10" s="292">
        <v>0</v>
      </c>
    </row>
    <row r="11" spans="1:3" x14ac:dyDescent="0.2">
      <c r="A11" s="92">
        <v>2.4</v>
      </c>
      <c r="B11" s="93" t="s">
        <v>164</v>
      </c>
      <c r="C11" s="292">
        <v>0</v>
      </c>
    </row>
    <row r="12" spans="1:3" x14ac:dyDescent="0.2">
      <c r="A12" s="92">
        <v>2.5</v>
      </c>
      <c r="B12" s="93" t="s">
        <v>165</v>
      </c>
      <c r="C12" s="292">
        <v>0</v>
      </c>
    </row>
    <row r="13" spans="1:3" x14ac:dyDescent="0.2">
      <c r="A13" s="92">
        <v>2.6</v>
      </c>
      <c r="B13" s="93" t="s">
        <v>166</v>
      </c>
      <c r="C13" s="292">
        <v>0</v>
      </c>
    </row>
    <row r="14" spans="1:3" x14ac:dyDescent="0.2">
      <c r="A14" s="92">
        <v>2.7</v>
      </c>
      <c r="B14" s="93" t="s">
        <v>167</v>
      </c>
      <c r="C14" s="292">
        <v>0</v>
      </c>
    </row>
    <row r="15" spans="1:3" x14ac:dyDescent="0.2">
      <c r="A15" s="92">
        <v>2.8</v>
      </c>
      <c r="B15" s="93" t="s">
        <v>168</v>
      </c>
      <c r="C15" s="292">
        <v>0</v>
      </c>
    </row>
    <row r="16" spans="1:3" x14ac:dyDescent="0.2">
      <c r="A16" s="92">
        <v>2.9</v>
      </c>
      <c r="B16" s="93" t="s">
        <v>170</v>
      </c>
      <c r="C16" s="292">
        <v>0</v>
      </c>
    </row>
    <row r="17" spans="1:3" x14ac:dyDescent="0.2">
      <c r="A17" s="92" t="s">
        <v>546</v>
      </c>
      <c r="B17" s="93" t="s">
        <v>545</v>
      </c>
      <c r="C17" s="292">
        <v>0</v>
      </c>
    </row>
    <row r="18" spans="1:3" x14ac:dyDescent="0.2">
      <c r="A18" s="92" t="s">
        <v>544</v>
      </c>
      <c r="B18" s="93" t="s">
        <v>174</v>
      </c>
      <c r="C18" s="292">
        <v>0</v>
      </c>
    </row>
    <row r="19" spans="1:3" x14ac:dyDescent="0.2">
      <c r="A19" s="92" t="s">
        <v>543</v>
      </c>
      <c r="B19" s="93" t="s">
        <v>542</v>
      </c>
      <c r="C19" s="292">
        <v>0</v>
      </c>
    </row>
    <row r="20" spans="1:3" x14ac:dyDescent="0.2">
      <c r="A20" s="92" t="s">
        <v>541</v>
      </c>
      <c r="B20" s="93" t="s">
        <v>540</v>
      </c>
      <c r="C20" s="292">
        <v>0</v>
      </c>
    </row>
    <row r="21" spans="1:3" x14ac:dyDescent="0.2">
      <c r="A21" s="92" t="s">
        <v>539</v>
      </c>
      <c r="B21" s="93" t="s">
        <v>538</v>
      </c>
      <c r="C21" s="292">
        <v>0</v>
      </c>
    </row>
    <row r="22" spans="1:3" x14ac:dyDescent="0.2">
      <c r="A22" s="92" t="s">
        <v>537</v>
      </c>
      <c r="B22" s="93" t="s">
        <v>536</v>
      </c>
      <c r="C22" s="292">
        <v>0</v>
      </c>
    </row>
    <row r="23" spans="1:3" x14ac:dyDescent="0.2">
      <c r="A23" s="92" t="s">
        <v>535</v>
      </c>
      <c r="B23" s="93" t="s">
        <v>534</v>
      </c>
      <c r="C23" s="292">
        <v>0</v>
      </c>
    </row>
    <row r="24" spans="1:3" x14ac:dyDescent="0.2">
      <c r="A24" s="92" t="s">
        <v>533</v>
      </c>
      <c r="B24" s="93" t="s">
        <v>532</v>
      </c>
      <c r="C24" s="292">
        <v>0</v>
      </c>
    </row>
    <row r="25" spans="1:3" x14ac:dyDescent="0.2">
      <c r="A25" s="92" t="s">
        <v>531</v>
      </c>
      <c r="B25" s="93" t="s">
        <v>530</v>
      </c>
      <c r="C25" s="292">
        <v>0</v>
      </c>
    </row>
    <row r="26" spans="1:3" x14ac:dyDescent="0.2">
      <c r="A26" s="92" t="s">
        <v>529</v>
      </c>
      <c r="B26" s="93" t="s">
        <v>528</v>
      </c>
      <c r="C26" s="292">
        <v>0</v>
      </c>
    </row>
    <row r="27" spans="1:3" x14ac:dyDescent="0.2">
      <c r="A27" s="92" t="s">
        <v>527</v>
      </c>
      <c r="B27" s="93" t="s">
        <v>526</v>
      </c>
      <c r="C27" s="292">
        <v>0</v>
      </c>
    </row>
    <row r="28" spans="1:3" x14ac:dyDescent="0.2">
      <c r="A28" s="92" t="s">
        <v>525</v>
      </c>
      <c r="B28" s="91" t="s">
        <v>524</v>
      </c>
      <c r="C28" s="292">
        <v>0</v>
      </c>
    </row>
    <row r="29" spans="1:3" x14ac:dyDescent="0.2">
      <c r="A29" s="98"/>
      <c r="B29" s="97"/>
      <c r="C29" s="293"/>
    </row>
    <row r="30" spans="1:3" x14ac:dyDescent="0.2">
      <c r="A30" s="95" t="s">
        <v>523</v>
      </c>
      <c r="B30" s="94"/>
      <c r="C30" s="294">
        <f>SUM(C31:C37)</f>
        <v>113843.71</v>
      </c>
    </row>
    <row r="31" spans="1:3" x14ac:dyDescent="0.2">
      <c r="A31" s="92" t="s">
        <v>522</v>
      </c>
      <c r="B31" s="93" t="s">
        <v>270</v>
      </c>
      <c r="C31" s="292">
        <v>113843.71</v>
      </c>
    </row>
    <row r="32" spans="1:3" x14ac:dyDescent="0.2">
      <c r="A32" s="92" t="s">
        <v>521</v>
      </c>
      <c r="B32" s="93" t="s">
        <v>261</v>
      </c>
      <c r="C32" s="292">
        <v>0</v>
      </c>
    </row>
    <row r="33" spans="1:3" x14ac:dyDescent="0.2">
      <c r="A33" s="92" t="s">
        <v>520</v>
      </c>
      <c r="B33" s="93" t="s">
        <v>258</v>
      </c>
      <c r="C33" s="292">
        <v>0</v>
      </c>
    </row>
    <row r="34" spans="1:3" x14ac:dyDescent="0.2">
      <c r="A34" s="92" t="s">
        <v>519</v>
      </c>
      <c r="B34" s="93" t="s">
        <v>518</v>
      </c>
      <c r="C34" s="292">
        <v>0</v>
      </c>
    </row>
    <row r="35" spans="1:3" x14ac:dyDescent="0.2">
      <c r="A35" s="92" t="s">
        <v>517</v>
      </c>
      <c r="B35" s="93" t="s">
        <v>516</v>
      </c>
      <c r="C35" s="292">
        <v>0</v>
      </c>
    </row>
    <row r="36" spans="1:3" x14ac:dyDescent="0.2">
      <c r="A36" s="92" t="s">
        <v>515</v>
      </c>
      <c r="B36" s="93" t="s">
        <v>250</v>
      </c>
      <c r="C36" s="292">
        <v>0</v>
      </c>
    </row>
    <row r="37" spans="1:3" x14ac:dyDescent="0.2">
      <c r="A37" s="92" t="s">
        <v>514</v>
      </c>
      <c r="B37" s="91" t="s">
        <v>513</v>
      </c>
      <c r="C37" s="295">
        <v>0</v>
      </c>
    </row>
    <row r="38" spans="1:3" x14ac:dyDescent="0.2">
      <c r="A38" s="90"/>
      <c r="B38" s="89"/>
      <c r="C38" s="296"/>
    </row>
    <row r="39" spans="1:3" x14ac:dyDescent="0.2">
      <c r="A39" s="87" t="s">
        <v>512</v>
      </c>
      <c r="B39" s="71"/>
      <c r="C39" s="280">
        <f>C5-C7+C30</f>
        <v>3161706.44</v>
      </c>
    </row>
    <row r="41" spans="1:3" x14ac:dyDescent="0.2">
      <c r="B41" s="40" t="s">
        <v>237</v>
      </c>
    </row>
  </sheetData>
  <mergeCells count="4">
    <mergeCell ref="A1:C1"/>
    <mergeCell ref="A2:C2"/>
    <mergeCell ref="A3:C3"/>
    <mergeCell ref="A4:C4"/>
  </mergeCells>
  <pageMargins left="0.7" right="0.7" top="0.75" bottom="0.75" header="0.3" footer="0.3"/>
  <pageSetup scale="96" fitToHeight="0"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pageSetUpPr fitToPage="1"/>
  </sheetPr>
  <dimension ref="A1:J49"/>
  <sheetViews>
    <sheetView showGridLines="0" view="pageBreakPreview" zoomScaleNormal="100" zoomScaleSheetLayoutView="100" workbookViewId="0">
      <selection sqref="A1:F1"/>
    </sheetView>
  </sheetViews>
  <sheetFormatPr baseColWidth="10" defaultColWidth="9.140625" defaultRowHeight="11.25" x14ac:dyDescent="0.2"/>
  <cols>
    <col min="1" max="1" width="12.7109375" style="129" customWidth="1"/>
    <col min="2" max="2" width="72.140625" style="129" customWidth="1"/>
    <col min="3" max="7" width="15.7109375" style="129" customWidth="1"/>
    <col min="8" max="8" width="11.7109375" style="129" customWidth="1"/>
    <col min="9" max="9" width="13.42578125" style="129" customWidth="1"/>
    <col min="10" max="10" width="13.140625" style="129" customWidth="1"/>
    <col min="11" max="16384" width="9.140625" style="129"/>
  </cols>
  <sheetData>
    <row r="1" spans="1:10" ht="18.95" customHeight="1" x14ac:dyDescent="0.2">
      <c r="A1" s="381" t="s">
        <v>1448</v>
      </c>
      <c r="B1" s="400"/>
      <c r="C1" s="400"/>
      <c r="D1" s="400"/>
      <c r="E1" s="400"/>
      <c r="F1" s="400"/>
      <c r="G1" s="56" t="s">
        <v>95</v>
      </c>
      <c r="H1" s="57">
        <v>2022</v>
      </c>
    </row>
    <row r="2" spans="1:10" ht="18.95" customHeight="1" x14ac:dyDescent="0.2">
      <c r="A2" s="381" t="s">
        <v>598</v>
      </c>
      <c r="B2" s="400"/>
      <c r="C2" s="400"/>
      <c r="D2" s="400"/>
      <c r="E2" s="400"/>
      <c r="F2" s="400"/>
      <c r="G2" s="56" t="s">
        <v>97</v>
      </c>
      <c r="H2" s="57" t="s">
        <v>617</v>
      </c>
    </row>
    <row r="3" spans="1:10" ht="18.95" customHeight="1" x14ac:dyDescent="0.2">
      <c r="A3" s="381" t="s">
        <v>1449</v>
      </c>
      <c r="B3" s="400"/>
      <c r="C3" s="400"/>
      <c r="D3" s="400"/>
      <c r="E3" s="400"/>
      <c r="F3" s="400"/>
      <c r="G3" s="56" t="s">
        <v>98</v>
      </c>
      <c r="H3" s="57">
        <v>4</v>
      </c>
    </row>
    <row r="4" spans="1:10" x14ac:dyDescent="0.2">
      <c r="A4" s="58" t="s">
        <v>99</v>
      </c>
      <c r="B4" s="59"/>
      <c r="C4" s="59"/>
      <c r="D4" s="59"/>
      <c r="E4" s="59"/>
      <c r="F4" s="59"/>
      <c r="G4" s="59"/>
      <c r="H4" s="59"/>
    </row>
    <row r="7" spans="1:10" ht="24.95" customHeight="1" x14ac:dyDescent="0.2">
      <c r="A7" s="104" t="s">
        <v>101</v>
      </c>
      <c r="B7" s="104" t="s">
        <v>597</v>
      </c>
      <c r="C7" s="103" t="s">
        <v>596</v>
      </c>
      <c r="D7" s="103" t="s">
        <v>595</v>
      </c>
      <c r="E7" s="103" t="s">
        <v>594</v>
      </c>
      <c r="F7" s="103" t="s">
        <v>593</v>
      </c>
      <c r="G7" s="103" t="s">
        <v>588</v>
      </c>
      <c r="H7" s="103" t="s">
        <v>592</v>
      </c>
      <c r="I7" s="103" t="s">
        <v>591</v>
      </c>
      <c r="J7" s="103" t="s">
        <v>590</v>
      </c>
    </row>
    <row r="8" spans="1:10" s="66" customFormat="1" x14ac:dyDescent="0.2">
      <c r="A8" s="64">
        <v>7000</v>
      </c>
      <c r="B8" s="66" t="s">
        <v>589</v>
      </c>
    </row>
    <row r="9" spans="1:10" x14ac:dyDescent="0.2">
      <c r="A9" s="129">
        <v>7110</v>
      </c>
      <c r="B9" s="129" t="s">
        <v>588</v>
      </c>
      <c r="C9" s="268">
        <v>0</v>
      </c>
      <c r="D9" s="268">
        <v>0</v>
      </c>
      <c r="E9" s="268">
        <v>0</v>
      </c>
      <c r="F9" s="268">
        <v>0</v>
      </c>
    </row>
    <row r="10" spans="1:10" x14ac:dyDescent="0.2">
      <c r="A10" s="129">
        <v>7120</v>
      </c>
      <c r="B10" s="129" t="s">
        <v>587</v>
      </c>
      <c r="C10" s="268">
        <v>0</v>
      </c>
      <c r="D10" s="268">
        <v>0</v>
      </c>
      <c r="E10" s="268">
        <v>0</v>
      </c>
      <c r="F10" s="268">
        <v>0</v>
      </c>
    </row>
    <row r="11" spans="1:10" x14ac:dyDescent="0.2">
      <c r="A11" s="129">
        <v>7130</v>
      </c>
      <c r="B11" s="129" t="s">
        <v>586</v>
      </c>
      <c r="C11" s="268">
        <v>0</v>
      </c>
      <c r="D11" s="268">
        <v>0</v>
      </c>
      <c r="E11" s="268">
        <v>0</v>
      </c>
      <c r="F11" s="268">
        <v>0</v>
      </c>
    </row>
    <row r="12" spans="1:10" x14ac:dyDescent="0.2">
      <c r="A12" s="129">
        <v>7140</v>
      </c>
      <c r="B12" s="129" t="s">
        <v>585</v>
      </c>
      <c r="C12" s="268">
        <v>0</v>
      </c>
      <c r="D12" s="268">
        <v>0</v>
      </c>
      <c r="E12" s="268">
        <v>0</v>
      </c>
      <c r="F12" s="268">
        <v>0</v>
      </c>
    </row>
    <row r="13" spans="1:10" x14ac:dyDescent="0.2">
      <c r="A13" s="129">
        <v>7150</v>
      </c>
      <c r="B13" s="129" t="s">
        <v>584</v>
      </c>
      <c r="C13" s="268">
        <v>0</v>
      </c>
      <c r="D13" s="268">
        <v>0</v>
      </c>
      <c r="E13" s="268">
        <v>0</v>
      </c>
      <c r="F13" s="268">
        <v>0</v>
      </c>
    </row>
    <row r="14" spans="1:10" x14ac:dyDescent="0.2">
      <c r="A14" s="129">
        <v>7160</v>
      </c>
      <c r="B14" s="129" t="s">
        <v>583</v>
      </c>
      <c r="C14" s="268">
        <v>0</v>
      </c>
      <c r="D14" s="268">
        <v>0</v>
      </c>
      <c r="E14" s="268">
        <v>0</v>
      </c>
      <c r="F14" s="268">
        <v>0</v>
      </c>
    </row>
    <row r="15" spans="1:10" x14ac:dyDescent="0.2">
      <c r="A15" s="129">
        <v>7210</v>
      </c>
      <c r="B15" s="129" t="s">
        <v>582</v>
      </c>
      <c r="C15" s="268">
        <v>0</v>
      </c>
      <c r="D15" s="268">
        <v>0</v>
      </c>
      <c r="E15" s="268">
        <v>0</v>
      </c>
      <c r="F15" s="268">
        <v>0</v>
      </c>
    </row>
    <row r="16" spans="1:10" x14ac:dyDescent="0.2">
      <c r="A16" s="129">
        <v>7220</v>
      </c>
      <c r="B16" s="129" t="s">
        <v>581</v>
      </c>
      <c r="C16" s="268">
        <v>0</v>
      </c>
      <c r="D16" s="268">
        <v>0</v>
      </c>
      <c r="E16" s="268">
        <v>0</v>
      </c>
      <c r="F16" s="268">
        <v>0</v>
      </c>
    </row>
    <row r="17" spans="1:6" x14ac:dyDescent="0.2">
      <c r="A17" s="129">
        <v>7230</v>
      </c>
      <c r="B17" s="129" t="s">
        <v>580</v>
      </c>
      <c r="C17" s="268">
        <v>0</v>
      </c>
      <c r="D17" s="268">
        <v>0</v>
      </c>
      <c r="E17" s="268">
        <v>0</v>
      </c>
      <c r="F17" s="268">
        <v>0</v>
      </c>
    </row>
    <row r="18" spans="1:6" x14ac:dyDescent="0.2">
      <c r="A18" s="129">
        <v>7240</v>
      </c>
      <c r="B18" s="129" t="s">
        <v>579</v>
      </c>
      <c r="C18" s="268">
        <v>0</v>
      </c>
      <c r="D18" s="268">
        <v>0</v>
      </c>
      <c r="E18" s="268">
        <v>0</v>
      </c>
      <c r="F18" s="268">
        <v>0</v>
      </c>
    </row>
    <row r="19" spans="1:6" x14ac:dyDescent="0.2">
      <c r="A19" s="129">
        <v>7250</v>
      </c>
      <c r="B19" s="129" t="s">
        <v>578</v>
      </c>
      <c r="C19" s="268">
        <v>0</v>
      </c>
      <c r="D19" s="268">
        <v>0</v>
      </c>
      <c r="E19" s="268">
        <v>0</v>
      </c>
      <c r="F19" s="268">
        <v>0</v>
      </c>
    </row>
    <row r="20" spans="1:6" x14ac:dyDescent="0.2">
      <c r="A20" s="129">
        <v>7260</v>
      </c>
      <c r="B20" s="129" t="s">
        <v>577</v>
      </c>
      <c r="C20" s="268">
        <v>0</v>
      </c>
      <c r="D20" s="268">
        <v>0</v>
      </c>
      <c r="E20" s="268">
        <v>0</v>
      </c>
      <c r="F20" s="268">
        <v>0</v>
      </c>
    </row>
    <row r="21" spans="1:6" x14ac:dyDescent="0.2">
      <c r="A21" s="129">
        <v>7310</v>
      </c>
      <c r="B21" s="129" t="s">
        <v>576</v>
      </c>
      <c r="C21" s="268">
        <v>0</v>
      </c>
      <c r="D21" s="268">
        <v>0</v>
      </c>
      <c r="E21" s="268">
        <v>0</v>
      </c>
      <c r="F21" s="268">
        <v>0</v>
      </c>
    </row>
    <row r="22" spans="1:6" x14ac:dyDescent="0.2">
      <c r="A22" s="129">
        <v>7320</v>
      </c>
      <c r="B22" s="129" t="s">
        <v>575</v>
      </c>
      <c r="C22" s="268">
        <v>0</v>
      </c>
      <c r="D22" s="268">
        <v>0</v>
      </c>
      <c r="E22" s="268">
        <v>0</v>
      </c>
      <c r="F22" s="268">
        <v>0</v>
      </c>
    </row>
    <row r="23" spans="1:6" x14ac:dyDescent="0.2">
      <c r="A23" s="129">
        <v>7330</v>
      </c>
      <c r="B23" s="129" t="s">
        <v>574</v>
      </c>
      <c r="C23" s="268">
        <v>0</v>
      </c>
      <c r="D23" s="268">
        <v>0</v>
      </c>
      <c r="E23" s="268">
        <v>0</v>
      </c>
      <c r="F23" s="268">
        <v>0</v>
      </c>
    </row>
    <row r="24" spans="1:6" x14ac:dyDescent="0.2">
      <c r="A24" s="129">
        <v>7340</v>
      </c>
      <c r="B24" s="129" t="s">
        <v>573</v>
      </c>
      <c r="C24" s="268">
        <v>0</v>
      </c>
      <c r="D24" s="268">
        <v>0</v>
      </c>
      <c r="E24" s="268">
        <v>0</v>
      </c>
      <c r="F24" s="268">
        <v>0</v>
      </c>
    </row>
    <row r="25" spans="1:6" x14ac:dyDescent="0.2">
      <c r="A25" s="129">
        <v>7350</v>
      </c>
      <c r="B25" s="129" t="s">
        <v>572</v>
      </c>
      <c r="C25" s="268">
        <v>0</v>
      </c>
      <c r="D25" s="268">
        <v>0</v>
      </c>
      <c r="E25" s="268">
        <v>0</v>
      </c>
      <c r="F25" s="268">
        <v>0</v>
      </c>
    </row>
    <row r="26" spans="1:6" x14ac:dyDescent="0.2">
      <c r="A26" s="129">
        <v>7360</v>
      </c>
      <c r="B26" s="129" t="s">
        <v>571</v>
      </c>
      <c r="C26" s="268">
        <v>0</v>
      </c>
      <c r="D26" s="268">
        <v>0</v>
      </c>
      <c r="E26" s="268">
        <v>0</v>
      </c>
      <c r="F26" s="268">
        <v>0</v>
      </c>
    </row>
    <row r="27" spans="1:6" x14ac:dyDescent="0.2">
      <c r="A27" s="129">
        <v>7410</v>
      </c>
      <c r="B27" s="129" t="s">
        <v>570</v>
      </c>
      <c r="C27" s="268">
        <v>0</v>
      </c>
      <c r="D27" s="268">
        <v>0</v>
      </c>
      <c r="E27" s="268">
        <v>0</v>
      </c>
      <c r="F27" s="268">
        <v>0</v>
      </c>
    </row>
    <row r="28" spans="1:6" x14ac:dyDescent="0.2">
      <c r="A28" s="129">
        <v>7420</v>
      </c>
      <c r="B28" s="129" t="s">
        <v>569</v>
      </c>
      <c r="C28" s="268">
        <v>0</v>
      </c>
      <c r="D28" s="268">
        <v>0</v>
      </c>
      <c r="E28" s="268">
        <v>0</v>
      </c>
      <c r="F28" s="268">
        <v>0</v>
      </c>
    </row>
    <row r="29" spans="1:6" x14ac:dyDescent="0.2">
      <c r="A29" s="129">
        <v>7510</v>
      </c>
      <c r="B29" s="129" t="s">
        <v>568</v>
      </c>
      <c r="C29" s="268">
        <v>0</v>
      </c>
      <c r="D29" s="268">
        <v>0</v>
      </c>
      <c r="E29" s="268">
        <v>0</v>
      </c>
      <c r="F29" s="268">
        <v>0</v>
      </c>
    </row>
    <row r="30" spans="1:6" x14ac:dyDescent="0.2">
      <c r="A30" s="129">
        <v>7520</v>
      </c>
      <c r="B30" s="129" t="s">
        <v>567</v>
      </c>
      <c r="C30" s="268">
        <v>0</v>
      </c>
      <c r="D30" s="268">
        <v>0</v>
      </c>
      <c r="E30" s="268">
        <v>0</v>
      </c>
      <c r="F30" s="268">
        <v>0</v>
      </c>
    </row>
    <row r="31" spans="1:6" x14ac:dyDescent="0.2">
      <c r="A31" s="129">
        <v>7610</v>
      </c>
      <c r="B31" s="129" t="s">
        <v>566</v>
      </c>
      <c r="C31" s="268">
        <v>0</v>
      </c>
      <c r="D31" s="268">
        <v>0</v>
      </c>
      <c r="E31" s="268">
        <v>0</v>
      </c>
      <c r="F31" s="268">
        <v>0</v>
      </c>
    </row>
    <row r="32" spans="1:6" x14ac:dyDescent="0.2">
      <c r="A32" s="129">
        <v>7620</v>
      </c>
      <c r="B32" s="129" t="s">
        <v>565</v>
      </c>
      <c r="C32" s="268">
        <v>0</v>
      </c>
      <c r="D32" s="268">
        <v>0</v>
      </c>
      <c r="E32" s="268">
        <v>0</v>
      </c>
      <c r="F32" s="268">
        <v>0</v>
      </c>
    </row>
    <row r="33" spans="1:6" x14ac:dyDescent="0.2">
      <c r="A33" s="129">
        <v>7630</v>
      </c>
      <c r="B33" s="129" t="s">
        <v>564</v>
      </c>
      <c r="C33" s="268">
        <v>0</v>
      </c>
      <c r="D33" s="268">
        <v>0</v>
      </c>
      <c r="E33" s="268">
        <v>0</v>
      </c>
      <c r="F33" s="268">
        <v>0</v>
      </c>
    </row>
    <row r="34" spans="1:6" x14ac:dyDescent="0.2">
      <c r="A34" s="129">
        <v>7640</v>
      </c>
      <c r="B34" s="129" t="s">
        <v>563</v>
      </c>
      <c r="C34" s="268">
        <v>0</v>
      </c>
      <c r="D34" s="268">
        <v>0</v>
      </c>
      <c r="E34" s="268">
        <v>0</v>
      </c>
      <c r="F34" s="268">
        <v>0</v>
      </c>
    </row>
    <row r="35" spans="1:6" s="66" customFormat="1" x14ac:dyDescent="0.2">
      <c r="A35" s="64">
        <v>8000</v>
      </c>
      <c r="B35" s="66" t="s">
        <v>562</v>
      </c>
    </row>
    <row r="36" spans="1:6" x14ac:dyDescent="0.2">
      <c r="A36" s="129">
        <v>8110</v>
      </c>
      <c r="B36" s="129" t="s">
        <v>561</v>
      </c>
      <c r="C36" s="268">
        <v>7357999</v>
      </c>
      <c r="D36" s="268">
        <v>0</v>
      </c>
      <c r="E36" s="268">
        <v>0</v>
      </c>
      <c r="F36" s="268">
        <v>7357999</v>
      </c>
    </row>
    <row r="37" spans="1:6" x14ac:dyDescent="0.2">
      <c r="A37" s="129">
        <v>8120</v>
      </c>
      <c r="B37" s="129" t="s">
        <v>560</v>
      </c>
      <c r="C37" s="268">
        <v>170058</v>
      </c>
      <c r="D37" s="268">
        <v>0</v>
      </c>
      <c r="E37" s="268">
        <v>0</v>
      </c>
      <c r="F37" s="268">
        <v>3713833</v>
      </c>
    </row>
    <row r="38" spans="1:6" x14ac:dyDescent="0.2">
      <c r="A38" s="129">
        <v>8130</v>
      </c>
      <c r="B38" s="129" t="s">
        <v>559</v>
      </c>
      <c r="C38" s="268">
        <v>0</v>
      </c>
      <c r="D38" s="268">
        <v>0</v>
      </c>
      <c r="E38" s="268">
        <v>0</v>
      </c>
      <c r="F38" s="268">
        <v>0</v>
      </c>
    </row>
    <row r="39" spans="1:6" x14ac:dyDescent="0.2">
      <c r="A39" s="129">
        <v>8140</v>
      </c>
      <c r="B39" s="129" t="s">
        <v>558</v>
      </c>
      <c r="C39" s="268">
        <v>0</v>
      </c>
      <c r="D39" s="268">
        <v>0</v>
      </c>
      <c r="E39" s="268">
        <v>0</v>
      </c>
      <c r="F39" s="268">
        <v>0</v>
      </c>
    </row>
    <row r="40" spans="1:6" x14ac:dyDescent="0.2">
      <c r="A40" s="129">
        <v>8150</v>
      </c>
      <c r="B40" s="129" t="s">
        <v>557</v>
      </c>
      <c r="C40" s="268">
        <v>3644166</v>
      </c>
      <c r="D40" s="268">
        <v>0</v>
      </c>
      <c r="E40" s="268">
        <v>0</v>
      </c>
      <c r="F40" s="268">
        <v>2733712</v>
      </c>
    </row>
    <row r="41" spans="1:6" x14ac:dyDescent="0.2">
      <c r="A41" s="129">
        <v>8210</v>
      </c>
      <c r="B41" s="129" t="s">
        <v>556</v>
      </c>
      <c r="C41" s="268">
        <v>7042562</v>
      </c>
      <c r="D41" s="268">
        <v>0</v>
      </c>
      <c r="E41" s="268">
        <v>0</v>
      </c>
      <c r="F41" s="268">
        <v>7430263</v>
      </c>
    </row>
    <row r="42" spans="1:6" x14ac:dyDescent="0.2">
      <c r="A42" s="129">
        <v>8220</v>
      </c>
      <c r="B42" s="129" t="s">
        <v>555</v>
      </c>
      <c r="C42" s="268">
        <v>7430263</v>
      </c>
      <c r="D42" s="268">
        <v>0</v>
      </c>
      <c r="E42" s="268">
        <v>0</v>
      </c>
      <c r="F42" s="268">
        <v>2318981</v>
      </c>
    </row>
    <row r="43" spans="1:6" x14ac:dyDescent="0.2">
      <c r="A43" s="129">
        <v>8230</v>
      </c>
      <c r="B43" s="129" t="s">
        <v>554</v>
      </c>
      <c r="C43" s="268">
        <v>155319</v>
      </c>
      <c r="D43" s="268">
        <v>0</v>
      </c>
      <c r="E43" s="268">
        <v>0</v>
      </c>
      <c r="F43" s="268">
        <v>155319</v>
      </c>
    </row>
    <row r="44" spans="1:6" x14ac:dyDescent="0.2">
      <c r="A44" s="129">
        <v>8240</v>
      </c>
      <c r="B44" s="129" t="s">
        <v>553</v>
      </c>
      <c r="C44" s="268">
        <v>307962</v>
      </c>
      <c r="D44" s="268">
        <v>0</v>
      </c>
      <c r="E44" s="268">
        <v>0</v>
      </c>
      <c r="F44" s="268">
        <v>0</v>
      </c>
    </row>
    <row r="45" spans="1:6" x14ac:dyDescent="0.2">
      <c r="A45" s="129">
        <v>8250</v>
      </c>
      <c r="B45" s="129" t="s">
        <v>552</v>
      </c>
      <c r="C45" s="268">
        <v>40230</v>
      </c>
      <c r="D45" s="268">
        <v>0</v>
      </c>
      <c r="E45" s="268">
        <v>0</v>
      </c>
      <c r="F45" s="268">
        <v>40230</v>
      </c>
    </row>
    <row r="46" spans="1:6" x14ac:dyDescent="0.2">
      <c r="A46" s="129">
        <v>8260</v>
      </c>
      <c r="B46" s="129" t="s">
        <v>551</v>
      </c>
      <c r="C46" s="268">
        <v>0</v>
      </c>
      <c r="D46" s="268">
        <v>0</v>
      </c>
      <c r="E46" s="268">
        <v>0</v>
      </c>
      <c r="F46" s="268">
        <v>0</v>
      </c>
    </row>
    <row r="47" spans="1:6" x14ac:dyDescent="0.2">
      <c r="A47" s="129">
        <v>8270</v>
      </c>
      <c r="B47" s="129" t="s">
        <v>550</v>
      </c>
      <c r="C47" s="268">
        <v>6595327</v>
      </c>
      <c r="D47" s="268">
        <v>0</v>
      </c>
      <c r="E47" s="268">
        <v>0</v>
      </c>
      <c r="F47" s="268">
        <v>6595327</v>
      </c>
    </row>
    <row r="48" spans="1:6" x14ac:dyDescent="0.2">
      <c r="A48" s="102"/>
    </row>
    <row r="49" spans="1:2" x14ac:dyDescent="0.2">
      <c r="A49" s="102"/>
      <c r="B49" s="40" t="s">
        <v>237</v>
      </c>
    </row>
  </sheetData>
  <sheetProtection formatCells="0" formatColumns="0" formatRows="0" insertColumns="0" insertRows="0" insertHyperlinks="0" deleteColumns="0" deleteRows="0" sort="0" autoFilter="0" pivotTables="0"/>
  <mergeCells count="3">
    <mergeCell ref="A1:F1"/>
    <mergeCell ref="A2:F2"/>
    <mergeCell ref="A3:F3"/>
  </mergeCells>
  <pageMargins left="0.70866141732283472" right="0.70866141732283472" top="0.74803149606299213" bottom="0.74803149606299213" header="0.31496062992125984" footer="0.31496062992125984"/>
  <pageSetup scale="44" fitToHeight="0"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4"/>
  <sheetViews>
    <sheetView showGridLines="0" view="pageBreakPreview" zoomScaleNormal="90" zoomScaleSheetLayoutView="100" workbookViewId="0">
      <selection sqref="A1:F1"/>
    </sheetView>
  </sheetViews>
  <sheetFormatPr baseColWidth="10" defaultColWidth="9.140625" defaultRowHeight="11.25" x14ac:dyDescent="0.2"/>
  <cols>
    <col min="1" max="1" width="10" style="40" customWidth="1"/>
    <col min="2" max="2" width="64.5703125" style="40" bestFit="1" customWidth="1"/>
    <col min="3" max="3" width="16.42578125" style="40" bestFit="1" customWidth="1"/>
    <col min="4" max="4" width="19.140625" style="40" customWidth="1"/>
    <col min="5" max="5" width="24.5703125" style="40" customWidth="1"/>
    <col min="6" max="6" width="22.7109375" style="40" customWidth="1"/>
    <col min="7" max="7" width="28.28515625" style="40" customWidth="1"/>
    <col min="8" max="8" width="42.42578125" style="40" customWidth="1"/>
    <col min="9" max="16384" width="9.140625" style="40"/>
  </cols>
  <sheetData>
    <row r="1" spans="1:8" s="127" customFormat="1" ht="18.95" customHeight="1" x14ac:dyDescent="0.25">
      <c r="A1" s="379" t="s">
        <v>1476</v>
      </c>
      <c r="B1" s="380"/>
      <c r="C1" s="380"/>
      <c r="D1" s="380"/>
      <c r="E1" s="380"/>
      <c r="F1" s="380"/>
      <c r="G1" s="158" t="s">
        <v>95</v>
      </c>
      <c r="H1" s="37">
        <v>2022</v>
      </c>
    </row>
    <row r="2" spans="1:8" s="127" customFormat="1" ht="18.95" customHeight="1" x14ac:dyDescent="0.25">
      <c r="A2" s="379" t="s">
        <v>96</v>
      </c>
      <c r="B2" s="380"/>
      <c r="C2" s="380"/>
      <c r="D2" s="380"/>
      <c r="E2" s="380"/>
      <c r="F2" s="380"/>
      <c r="G2" s="158" t="s">
        <v>97</v>
      </c>
      <c r="H2" s="37" t="s">
        <v>617</v>
      </c>
    </row>
    <row r="3" spans="1:8" s="127" customFormat="1" ht="18.95" customHeight="1" x14ac:dyDescent="0.25">
      <c r="A3" s="379" t="s">
        <v>1477</v>
      </c>
      <c r="B3" s="380"/>
      <c r="C3" s="380"/>
      <c r="D3" s="380"/>
      <c r="E3" s="380"/>
      <c r="F3" s="380"/>
      <c r="G3" s="158" t="s">
        <v>98</v>
      </c>
      <c r="H3" s="37">
        <v>4</v>
      </c>
    </row>
    <row r="4" spans="1:8" x14ac:dyDescent="0.2">
      <c r="A4" s="38" t="s">
        <v>99</v>
      </c>
      <c r="B4" s="39"/>
      <c r="C4" s="39"/>
      <c r="D4" s="39"/>
      <c r="E4" s="39"/>
      <c r="F4" s="39"/>
      <c r="G4" s="39"/>
      <c r="H4" s="39"/>
    </row>
    <row r="6" spans="1:8" x14ac:dyDescent="0.2">
      <c r="A6" s="39" t="s">
        <v>100</v>
      </c>
      <c r="B6" s="39"/>
      <c r="C6" s="39"/>
      <c r="D6" s="39"/>
      <c r="E6" s="39"/>
      <c r="F6" s="39"/>
      <c r="G6" s="39"/>
      <c r="H6" s="39"/>
    </row>
    <row r="7" spans="1:8" x14ac:dyDescent="0.2">
      <c r="A7" s="41" t="s">
        <v>101</v>
      </c>
      <c r="B7" s="41" t="s">
        <v>102</v>
      </c>
      <c r="C7" s="41" t="s">
        <v>103</v>
      </c>
      <c r="D7" s="41" t="s">
        <v>104</v>
      </c>
      <c r="E7" s="41"/>
      <c r="F7" s="41"/>
      <c r="G7" s="41"/>
      <c r="H7" s="41"/>
    </row>
    <row r="8" spans="1:8" x14ac:dyDescent="0.2">
      <c r="A8" s="42">
        <v>1114</v>
      </c>
      <c r="B8" s="40" t="s">
        <v>105</v>
      </c>
      <c r="C8" s="43">
        <v>26463356.440000001</v>
      </c>
      <c r="D8" s="40" t="s">
        <v>1457</v>
      </c>
    </row>
    <row r="9" spans="1:8" x14ac:dyDescent="0.2">
      <c r="A9" s="42">
        <v>1115</v>
      </c>
      <c r="B9" s="40" t="s">
        <v>106</v>
      </c>
      <c r="C9" s="43">
        <v>0</v>
      </c>
    </row>
    <row r="10" spans="1:8" x14ac:dyDescent="0.2">
      <c r="A10" s="42">
        <v>1121</v>
      </c>
      <c r="B10" s="40" t="s">
        <v>107</v>
      </c>
      <c r="C10" s="43">
        <v>0</v>
      </c>
    </row>
    <row r="11" spans="1:8" x14ac:dyDescent="0.2">
      <c r="A11" s="42">
        <v>1211</v>
      </c>
      <c r="B11" s="40" t="s">
        <v>108</v>
      </c>
      <c r="C11" s="43">
        <v>0</v>
      </c>
    </row>
    <row r="13" spans="1:8" x14ac:dyDescent="0.2">
      <c r="A13" s="39" t="s">
        <v>109</v>
      </c>
      <c r="B13" s="39"/>
      <c r="C13" s="39"/>
      <c r="D13" s="39"/>
      <c r="E13" s="39"/>
      <c r="F13" s="39"/>
      <c r="G13" s="39"/>
      <c r="H13" s="39"/>
    </row>
    <row r="14" spans="1:8" x14ac:dyDescent="0.2">
      <c r="A14" s="41" t="s">
        <v>101</v>
      </c>
      <c r="B14" s="41" t="s">
        <v>102</v>
      </c>
      <c r="C14" s="41" t="s">
        <v>103</v>
      </c>
      <c r="D14" s="41">
        <v>2021</v>
      </c>
      <c r="E14" s="41">
        <f>D14-1</f>
        <v>2020</v>
      </c>
      <c r="F14" s="41">
        <f>E14-1</f>
        <v>2019</v>
      </c>
      <c r="G14" s="41">
        <f>F14-1</f>
        <v>2018</v>
      </c>
      <c r="H14" s="41" t="s">
        <v>110</v>
      </c>
    </row>
    <row r="15" spans="1:8" x14ac:dyDescent="0.2">
      <c r="A15" s="42">
        <v>1122</v>
      </c>
      <c r="B15" s="40" t="s">
        <v>111</v>
      </c>
      <c r="C15" s="43">
        <v>1785297.45</v>
      </c>
      <c r="D15" s="43">
        <v>1439487.5</v>
      </c>
      <c r="E15" s="43">
        <v>2276273</v>
      </c>
      <c r="F15" s="43">
        <v>690517.65</v>
      </c>
      <c r="G15" s="43">
        <v>108095.35</v>
      </c>
    </row>
    <row r="16" spans="1:8" x14ac:dyDescent="0.2">
      <c r="A16" s="42">
        <v>1124</v>
      </c>
      <c r="B16" s="40" t="s">
        <v>112</v>
      </c>
      <c r="C16" s="43">
        <v>2596.31</v>
      </c>
      <c r="D16" s="43">
        <v>2596.31</v>
      </c>
      <c r="E16" s="43">
        <v>2596.31</v>
      </c>
      <c r="F16" s="43">
        <v>2596.31</v>
      </c>
      <c r="G16" s="43">
        <v>2596.33</v>
      </c>
    </row>
    <row r="18" spans="1:8" x14ac:dyDescent="0.2">
      <c r="A18" s="39" t="s">
        <v>113</v>
      </c>
      <c r="B18" s="39"/>
      <c r="C18" s="39"/>
      <c r="D18" s="39"/>
      <c r="E18" s="39"/>
      <c r="F18" s="39"/>
      <c r="G18" s="39"/>
      <c r="H18" s="39"/>
    </row>
    <row r="19" spans="1:8" x14ac:dyDescent="0.2">
      <c r="A19" s="41" t="s">
        <v>101</v>
      </c>
      <c r="B19" s="41" t="s">
        <v>102</v>
      </c>
      <c r="C19" s="41" t="s">
        <v>103</v>
      </c>
      <c r="D19" s="41" t="s">
        <v>114</v>
      </c>
      <c r="E19" s="41" t="s">
        <v>115</v>
      </c>
      <c r="F19" s="41" t="s">
        <v>116</v>
      </c>
      <c r="G19" s="41" t="s">
        <v>117</v>
      </c>
      <c r="H19" s="41" t="s">
        <v>118</v>
      </c>
    </row>
    <row r="20" spans="1:8" ht="56.25" x14ac:dyDescent="0.2">
      <c r="A20" s="306">
        <v>1123</v>
      </c>
      <c r="B20" s="305" t="s">
        <v>119</v>
      </c>
      <c r="C20" s="268">
        <v>31841.040000000001</v>
      </c>
      <c r="D20" s="323">
        <v>25745.49</v>
      </c>
      <c r="E20" s="323">
        <v>0</v>
      </c>
      <c r="F20" s="323">
        <v>0</v>
      </c>
      <c r="G20" s="323">
        <f>+C20-D20</f>
        <v>6095.5499999999993</v>
      </c>
      <c r="H20" s="155" t="s">
        <v>1456</v>
      </c>
    </row>
    <row r="21" spans="1:8" x14ac:dyDescent="0.2">
      <c r="A21" s="306">
        <v>1125</v>
      </c>
      <c r="B21" s="305" t="s">
        <v>120</v>
      </c>
      <c r="C21" s="268">
        <v>0</v>
      </c>
      <c r="D21" s="323">
        <v>0</v>
      </c>
      <c r="E21" s="323">
        <v>0</v>
      </c>
      <c r="F21" s="323">
        <f>+C21</f>
        <v>0</v>
      </c>
      <c r="G21" s="323">
        <v>0</v>
      </c>
      <c r="H21" s="157"/>
    </row>
    <row r="22" spans="1:8" x14ac:dyDescent="0.2">
      <c r="A22" s="184">
        <v>1126</v>
      </c>
      <c r="B22" s="185" t="s">
        <v>121</v>
      </c>
      <c r="C22" s="268">
        <v>0</v>
      </c>
      <c r="D22" s="323"/>
      <c r="E22" s="323">
        <v>0</v>
      </c>
      <c r="F22" s="323">
        <v>0</v>
      </c>
      <c r="G22" s="323">
        <v>0</v>
      </c>
      <c r="H22" s="155"/>
    </row>
    <row r="23" spans="1:8" x14ac:dyDescent="0.2">
      <c r="A23" s="184">
        <v>1129</v>
      </c>
      <c r="B23" s="185" t="s">
        <v>122</v>
      </c>
      <c r="C23" s="268">
        <v>0</v>
      </c>
      <c r="D23" s="323"/>
      <c r="E23" s="323">
        <v>0</v>
      </c>
      <c r="F23" s="323">
        <v>0</v>
      </c>
      <c r="G23" s="323">
        <v>0</v>
      </c>
      <c r="H23" s="155"/>
    </row>
    <row r="24" spans="1:8" ht="94.5" customHeight="1" x14ac:dyDescent="0.2">
      <c r="A24" s="306">
        <v>1131</v>
      </c>
      <c r="B24" s="305" t="s">
        <v>123</v>
      </c>
      <c r="C24" s="268">
        <v>21647365.039999999</v>
      </c>
      <c r="D24" s="323">
        <f>+C24-G24</f>
        <v>19310385</v>
      </c>
      <c r="E24" s="323">
        <v>0</v>
      </c>
      <c r="F24" s="323">
        <v>0</v>
      </c>
      <c r="G24" s="323">
        <f>86980.04+2250000</f>
        <v>2336980.04</v>
      </c>
      <c r="H24" s="155" t="s">
        <v>1455</v>
      </c>
    </row>
    <row r="25" spans="1:8" x14ac:dyDescent="0.2">
      <c r="A25" s="306">
        <v>1132</v>
      </c>
      <c r="B25" s="305" t="s">
        <v>124</v>
      </c>
      <c r="C25" s="268">
        <v>0</v>
      </c>
      <c r="D25" s="323">
        <v>0</v>
      </c>
      <c r="E25" s="323">
        <v>0</v>
      </c>
      <c r="F25" s="323">
        <v>0</v>
      </c>
      <c r="G25" s="323">
        <v>0</v>
      </c>
      <c r="H25" s="155"/>
    </row>
    <row r="26" spans="1:8" x14ac:dyDescent="0.2">
      <c r="A26" s="306">
        <v>1133</v>
      </c>
      <c r="B26" s="305" t="s">
        <v>125</v>
      </c>
      <c r="C26" s="268">
        <v>0</v>
      </c>
      <c r="D26" s="323">
        <v>0</v>
      </c>
      <c r="E26" s="323">
        <v>0</v>
      </c>
      <c r="F26" s="323">
        <v>0</v>
      </c>
      <c r="G26" s="323">
        <v>0</v>
      </c>
      <c r="H26" s="155"/>
    </row>
    <row r="27" spans="1:8" x14ac:dyDescent="0.2">
      <c r="A27" s="306">
        <v>1134</v>
      </c>
      <c r="B27" s="305" t="s">
        <v>126</v>
      </c>
      <c r="C27" s="268">
        <v>0</v>
      </c>
      <c r="D27" s="323">
        <v>0</v>
      </c>
      <c r="E27" s="323">
        <v>0</v>
      </c>
      <c r="F27" s="323">
        <v>0</v>
      </c>
      <c r="G27" s="323">
        <v>0</v>
      </c>
      <c r="H27" s="155"/>
    </row>
    <row r="28" spans="1:8" x14ac:dyDescent="0.2">
      <c r="A28" s="306">
        <v>1139</v>
      </c>
      <c r="B28" s="305" t="s">
        <v>127</v>
      </c>
      <c r="C28" s="268">
        <v>0</v>
      </c>
      <c r="D28" s="323">
        <v>0</v>
      </c>
      <c r="E28" s="323">
        <v>0</v>
      </c>
      <c r="F28" s="323">
        <v>0</v>
      </c>
      <c r="G28" s="323">
        <v>0</v>
      </c>
    </row>
    <row r="29" spans="1:8" x14ac:dyDescent="0.2">
      <c r="A29" s="305"/>
      <c r="B29" s="305"/>
      <c r="C29" s="268"/>
      <c r="D29" s="268"/>
      <c r="E29" s="268"/>
      <c r="F29" s="268"/>
      <c r="G29" s="268"/>
    </row>
    <row r="30" spans="1:8" x14ac:dyDescent="0.2">
      <c r="A30" s="39" t="s">
        <v>128</v>
      </c>
      <c r="B30" s="39"/>
      <c r="C30" s="39"/>
      <c r="D30" s="39"/>
      <c r="E30" s="39"/>
      <c r="F30" s="39"/>
      <c r="G30" s="39"/>
      <c r="H30" s="39"/>
    </row>
    <row r="31" spans="1:8" x14ac:dyDescent="0.2">
      <c r="A31" s="41" t="s">
        <v>101</v>
      </c>
      <c r="B31" s="41" t="s">
        <v>102</v>
      </c>
      <c r="C31" s="41" t="s">
        <v>103</v>
      </c>
      <c r="D31" s="41" t="s">
        <v>129</v>
      </c>
      <c r="E31" s="41" t="s">
        <v>130</v>
      </c>
      <c r="F31" s="41" t="s">
        <v>131</v>
      </c>
      <c r="G31" s="41" t="s">
        <v>132</v>
      </c>
      <c r="H31" s="41"/>
    </row>
    <row r="32" spans="1:8" x14ac:dyDescent="0.2">
      <c r="A32" s="42">
        <v>1140</v>
      </c>
      <c r="B32" s="40" t="s">
        <v>133</v>
      </c>
      <c r="C32" s="114">
        <v>0</v>
      </c>
    </row>
    <row r="33" spans="1:8" x14ac:dyDescent="0.2">
      <c r="A33" s="42">
        <v>1141</v>
      </c>
      <c r="B33" s="40" t="s">
        <v>134</v>
      </c>
      <c r="C33" s="114">
        <v>0</v>
      </c>
    </row>
    <row r="34" spans="1:8" x14ac:dyDescent="0.2">
      <c r="A34" s="42">
        <v>1142</v>
      </c>
      <c r="B34" s="40" t="s">
        <v>135</v>
      </c>
      <c r="C34" s="114">
        <v>0</v>
      </c>
    </row>
    <row r="35" spans="1:8" x14ac:dyDescent="0.2">
      <c r="A35" s="42">
        <v>1143</v>
      </c>
      <c r="B35" s="40" t="s">
        <v>136</v>
      </c>
      <c r="C35" s="114">
        <v>0</v>
      </c>
    </row>
    <row r="36" spans="1:8" x14ac:dyDescent="0.2">
      <c r="A36" s="42">
        <v>1144</v>
      </c>
      <c r="B36" s="40" t="s">
        <v>137</v>
      </c>
      <c r="C36" s="114">
        <v>0</v>
      </c>
    </row>
    <row r="37" spans="1:8" x14ac:dyDescent="0.2">
      <c r="A37" s="42">
        <v>1145</v>
      </c>
      <c r="B37" s="40" t="s">
        <v>138</v>
      </c>
      <c r="C37" s="114">
        <v>0</v>
      </c>
    </row>
    <row r="39" spans="1:8" x14ac:dyDescent="0.2">
      <c r="A39" s="39" t="s">
        <v>139</v>
      </c>
      <c r="B39" s="39"/>
      <c r="C39" s="39"/>
      <c r="D39" s="39"/>
      <c r="E39" s="39"/>
      <c r="F39" s="39"/>
      <c r="G39" s="39"/>
      <c r="H39" s="39"/>
    </row>
    <row r="40" spans="1:8" x14ac:dyDescent="0.2">
      <c r="A40" s="41" t="s">
        <v>101</v>
      </c>
      <c r="B40" s="41" t="s">
        <v>102</v>
      </c>
      <c r="C40" s="41" t="s">
        <v>103</v>
      </c>
      <c r="D40" s="41" t="s">
        <v>140</v>
      </c>
      <c r="E40" s="41" t="s">
        <v>141</v>
      </c>
      <c r="F40" s="41" t="s">
        <v>142</v>
      </c>
      <c r="G40" s="41"/>
      <c r="H40" s="41"/>
    </row>
    <row r="41" spans="1:8" x14ac:dyDescent="0.2">
      <c r="A41" s="42">
        <v>1150</v>
      </c>
      <c r="B41" s="40" t="s">
        <v>143</v>
      </c>
      <c r="C41" s="114">
        <v>0</v>
      </c>
    </row>
    <row r="42" spans="1:8" x14ac:dyDescent="0.2">
      <c r="A42" s="42">
        <v>1151</v>
      </c>
      <c r="B42" s="40" t="s">
        <v>144</v>
      </c>
      <c r="C42" s="114">
        <v>0</v>
      </c>
    </row>
    <row r="43" spans="1:8" x14ac:dyDescent="0.2">
      <c r="C43" s="114"/>
    </row>
    <row r="44" spans="1:8" x14ac:dyDescent="0.2">
      <c r="A44" s="39" t="s">
        <v>145</v>
      </c>
      <c r="B44" s="39"/>
      <c r="C44" s="39"/>
      <c r="D44" s="39"/>
      <c r="E44" s="39"/>
      <c r="F44" s="39"/>
      <c r="G44" s="39"/>
      <c r="H44" s="39"/>
    </row>
    <row r="45" spans="1:8" x14ac:dyDescent="0.2">
      <c r="A45" s="41" t="s">
        <v>101</v>
      </c>
      <c r="B45" s="41" t="s">
        <v>102</v>
      </c>
      <c r="C45" s="41" t="s">
        <v>103</v>
      </c>
      <c r="D45" s="41" t="s">
        <v>104</v>
      </c>
      <c r="E45" s="41" t="s">
        <v>118</v>
      </c>
      <c r="F45" s="41"/>
      <c r="G45" s="41"/>
      <c r="H45" s="41"/>
    </row>
    <row r="46" spans="1:8" x14ac:dyDescent="0.2">
      <c r="A46" s="42">
        <v>1213</v>
      </c>
      <c r="B46" s="40" t="s">
        <v>146</v>
      </c>
      <c r="C46" s="114">
        <v>0</v>
      </c>
    </row>
    <row r="48" spans="1:8" x14ac:dyDescent="0.2">
      <c r="A48" s="39" t="s">
        <v>147</v>
      </c>
      <c r="B48" s="39"/>
      <c r="C48" s="39"/>
      <c r="D48" s="39"/>
      <c r="E48" s="39"/>
      <c r="F48" s="39"/>
      <c r="G48" s="39"/>
      <c r="H48" s="39"/>
    </row>
    <row r="49" spans="1:8" x14ac:dyDescent="0.2">
      <c r="A49" s="41" t="s">
        <v>101</v>
      </c>
      <c r="B49" s="41" t="s">
        <v>102</v>
      </c>
      <c r="C49" s="41" t="s">
        <v>103</v>
      </c>
      <c r="D49" s="41"/>
      <c r="E49" s="41"/>
      <c r="F49" s="41"/>
      <c r="G49" s="41"/>
      <c r="H49" s="41"/>
    </row>
    <row r="50" spans="1:8" x14ac:dyDescent="0.2">
      <c r="A50" s="42">
        <v>1214</v>
      </c>
      <c r="B50" s="40" t="s">
        <v>148</v>
      </c>
      <c r="C50" s="268">
        <v>2514077.21</v>
      </c>
    </row>
    <row r="52" spans="1:8" x14ac:dyDescent="0.2">
      <c r="A52" s="39" t="s">
        <v>149</v>
      </c>
      <c r="B52" s="39"/>
      <c r="C52" s="39"/>
      <c r="D52" s="39"/>
      <c r="E52" s="39"/>
      <c r="F52" s="39"/>
      <c r="G52" s="39"/>
      <c r="H52" s="39"/>
    </row>
    <row r="53" spans="1:8" x14ac:dyDescent="0.2">
      <c r="A53" s="41" t="s">
        <v>101</v>
      </c>
      <c r="B53" s="41" t="s">
        <v>102</v>
      </c>
      <c r="C53" s="41" t="s">
        <v>103</v>
      </c>
      <c r="D53" s="41" t="s">
        <v>150</v>
      </c>
      <c r="E53" s="41" t="s">
        <v>151</v>
      </c>
      <c r="F53" s="41" t="s">
        <v>140</v>
      </c>
      <c r="G53" s="41" t="s">
        <v>152</v>
      </c>
      <c r="H53" s="41" t="s">
        <v>153</v>
      </c>
    </row>
    <row r="54" spans="1:8" ht="22.5" x14ac:dyDescent="0.2">
      <c r="A54" s="42">
        <v>1230</v>
      </c>
      <c r="B54" s="40" t="s">
        <v>154</v>
      </c>
      <c r="C54" s="268">
        <v>565425875.77999997</v>
      </c>
      <c r="D54" s="268">
        <v>14699652.34</v>
      </c>
      <c r="E54" s="268">
        <v>153705431.63</v>
      </c>
      <c r="F54" s="40" t="s">
        <v>1446</v>
      </c>
      <c r="G54" s="155" t="s">
        <v>1454</v>
      </c>
      <c r="H54" s="155" t="s">
        <v>1454</v>
      </c>
    </row>
    <row r="55" spans="1:8" x14ac:dyDescent="0.2">
      <c r="A55" s="42">
        <v>1231</v>
      </c>
      <c r="B55" s="40" t="s">
        <v>155</v>
      </c>
      <c r="C55" s="268">
        <v>55846389.600000001</v>
      </c>
      <c r="D55" s="268"/>
      <c r="E55" s="268"/>
      <c r="G55" s="155"/>
      <c r="H55" s="155"/>
    </row>
    <row r="56" spans="1:8" x14ac:dyDescent="0.2">
      <c r="A56" s="42">
        <v>1232</v>
      </c>
      <c r="B56" s="40" t="s">
        <v>156</v>
      </c>
      <c r="C56" s="268">
        <v>0</v>
      </c>
      <c r="D56" s="268"/>
      <c r="E56" s="268"/>
      <c r="G56" s="155"/>
      <c r="H56" s="155"/>
    </row>
    <row r="57" spans="1:8" ht="22.5" x14ac:dyDescent="0.2">
      <c r="A57" s="42">
        <v>1233</v>
      </c>
      <c r="B57" s="40" t="s">
        <v>157</v>
      </c>
      <c r="C57" s="268">
        <v>509579486.18000001</v>
      </c>
      <c r="D57" s="323">
        <v>14699652.34</v>
      </c>
      <c r="E57" s="323">
        <v>153705431.63</v>
      </c>
      <c r="F57" s="40" t="s">
        <v>1446</v>
      </c>
      <c r="G57" s="155" t="s">
        <v>1454</v>
      </c>
      <c r="H57" s="155" t="s">
        <v>1454</v>
      </c>
    </row>
    <row r="58" spans="1:8" x14ac:dyDescent="0.2">
      <c r="A58" s="42">
        <v>1234</v>
      </c>
      <c r="B58" s="40" t="s">
        <v>158</v>
      </c>
      <c r="C58" s="268">
        <v>0</v>
      </c>
      <c r="D58" s="268"/>
      <c r="E58" s="268"/>
      <c r="G58" s="155"/>
      <c r="H58" s="155"/>
    </row>
    <row r="59" spans="1:8" x14ac:dyDescent="0.2">
      <c r="A59" s="42">
        <v>1235</v>
      </c>
      <c r="B59" s="40" t="s">
        <v>159</v>
      </c>
      <c r="C59" s="268">
        <v>0</v>
      </c>
      <c r="D59" s="268"/>
      <c r="E59" s="268"/>
      <c r="G59" s="155"/>
      <c r="H59" s="155"/>
    </row>
    <row r="60" spans="1:8" x14ac:dyDescent="0.2">
      <c r="A60" s="42">
        <v>1236</v>
      </c>
      <c r="B60" s="40" t="s">
        <v>160</v>
      </c>
      <c r="C60" s="268">
        <v>0</v>
      </c>
      <c r="D60" s="268"/>
      <c r="E60" s="268"/>
      <c r="G60" s="155"/>
      <c r="H60" s="155"/>
    </row>
    <row r="61" spans="1:8" x14ac:dyDescent="0.2">
      <c r="A61" s="42">
        <v>1239</v>
      </c>
      <c r="B61" s="40" t="s">
        <v>161</v>
      </c>
      <c r="C61" s="268">
        <v>0</v>
      </c>
      <c r="D61" s="268"/>
      <c r="E61" s="268"/>
      <c r="G61" s="155"/>
      <c r="H61" s="155"/>
    </row>
    <row r="62" spans="1:8" ht="22.5" x14ac:dyDescent="0.2">
      <c r="A62" s="42">
        <v>1240</v>
      </c>
      <c r="B62" s="40" t="s">
        <v>162</v>
      </c>
      <c r="C62" s="268">
        <v>27760871.16</v>
      </c>
      <c r="D62" s="323">
        <v>2300445.5099999998</v>
      </c>
      <c r="E62" s="323">
        <v>17485276.809999999</v>
      </c>
      <c r="F62" s="40" t="s">
        <v>1446</v>
      </c>
      <c r="G62" s="155" t="s">
        <v>1454</v>
      </c>
      <c r="H62" s="155" t="s">
        <v>1454</v>
      </c>
    </row>
    <row r="63" spans="1:8" ht="22.5" x14ac:dyDescent="0.2">
      <c r="A63" s="42">
        <v>1241</v>
      </c>
      <c r="B63" s="40" t="s">
        <v>163</v>
      </c>
      <c r="C63" s="268">
        <v>8475589.3800000008</v>
      </c>
      <c r="D63" s="323">
        <v>680033.34801666683</v>
      </c>
      <c r="E63" s="323">
        <v>5127136.33</v>
      </c>
      <c r="F63" s="40" t="s">
        <v>1446</v>
      </c>
      <c r="G63" s="155" t="s">
        <v>1454</v>
      </c>
      <c r="H63" s="155" t="s">
        <v>1454</v>
      </c>
    </row>
    <row r="64" spans="1:8" ht="22.5" x14ac:dyDescent="0.2">
      <c r="A64" s="42">
        <v>1242</v>
      </c>
      <c r="B64" s="40" t="s">
        <v>164</v>
      </c>
      <c r="C64" s="268">
        <v>4128997.5</v>
      </c>
      <c r="D64" s="323">
        <v>566426.4</v>
      </c>
      <c r="E64" s="323">
        <v>2412679.4678750006</v>
      </c>
      <c r="F64" s="40" t="s">
        <v>1446</v>
      </c>
      <c r="G64" s="155" t="s">
        <v>1454</v>
      </c>
      <c r="H64" s="155" t="s">
        <v>1454</v>
      </c>
    </row>
    <row r="65" spans="1:8" ht="22.5" x14ac:dyDescent="0.2">
      <c r="A65" s="42">
        <v>1243</v>
      </c>
      <c r="B65" s="40" t="s">
        <v>165</v>
      </c>
      <c r="C65" s="268">
        <v>359880</v>
      </c>
      <c r="D65" s="323">
        <v>115500</v>
      </c>
      <c r="E65" s="323">
        <v>356380</v>
      </c>
      <c r="F65" s="40" t="s">
        <v>1446</v>
      </c>
      <c r="G65" s="155" t="s">
        <v>1454</v>
      </c>
      <c r="H65" s="155" t="s">
        <v>1454</v>
      </c>
    </row>
    <row r="66" spans="1:8" ht="22.5" x14ac:dyDescent="0.2">
      <c r="A66" s="42">
        <v>1244</v>
      </c>
      <c r="B66" s="40" t="s">
        <v>166</v>
      </c>
      <c r="C66" s="268">
        <v>1943775.66</v>
      </c>
      <c r="D66" s="323">
        <v>138943.98700000002</v>
      </c>
      <c r="E66" s="323">
        <v>1799125.7070833293</v>
      </c>
      <c r="F66" s="40" t="s">
        <v>1446</v>
      </c>
      <c r="G66" s="155" t="s">
        <v>1454</v>
      </c>
      <c r="H66" s="155" t="s">
        <v>1454</v>
      </c>
    </row>
    <row r="67" spans="1:8" ht="22.5" x14ac:dyDescent="0.2">
      <c r="A67" s="42">
        <v>1245</v>
      </c>
      <c r="B67" s="40" t="s">
        <v>167</v>
      </c>
      <c r="C67" s="268">
        <v>102034.8</v>
      </c>
      <c r="D67" s="323">
        <v>0</v>
      </c>
      <c r="E67" s="323">
        <v>102034.81</v>
      </c>
      <c r="F67" s="40" t="s">
        <v>1446</v>
      </c>
      <c r="G67" s="155" t="s">
        <v>1454</v>
      </c>
      <c r="H67" s="155" t="s">
        <v>1454</v>
      </c>
    </row>
    <row r="68" spans="1:8" ht="22.5" x14ac:dyDescent="0.2">
      <c r="A68" s="42">
        <v>1246</v>
      </c>
      <c r="B68" s="40" t="s">
        <v>168</v>
      </c>
      <c r="C68" s="268">
        <v>12750593.82</v>
      </c>
      <c r="D68" s="323">
        <v>799541.77498333319</v>
      </c>
      <c r="E68" s="323">
        <v>7687920.4973194376</v>
      </c>
      <c r="F68" s="40" t="s">
        <v>1446</v>
      </c>
      <c r="G68" s="155" t="s">
        <v>1454</v>
      </c>
      <c r="H68" s="155" t="s">
        <v>1454</v>
      </c>
    </row>
    <row r="69" spans="1:8" x14ac:dyDescent="0.2">
      <c r="A69" s="42">
        <v>1247</v>
      </c>
      <c r="B69" s="40" t="s">
        <v>169</v>
      </c>
      <c r="C69" s="268">
        <v>0</v>
      </c>
      <c r="D69" s="323">
        <v>0</v>
      </c>
      <c r="E69" s="323">
        <v>0</v>
      </c>
    </row>
    <row r="70" spans="1:8" x14ac:dyDescent="0.2">
      <c r="A70" s="42">
        <v>1248</v>
      </c>
      <c r="B70" s="40" t="s">
        <v>170</v>
      </c>
      <c r="C70" s="268">
        <v>0</v>
      </c>
      <c r="D70" s="323">
        <v>0</v>
      </c>
      <c r="E70" s="323">
        <v>0</v>
      </c>
    </row>
    <row r="71" spans="1:8" x14ac:dyDescent="0.2">
      <c r="D71" s="156"/>
      <c r="E71" s="154"/>
    </row>
    <row r="72" spans="1:8" x14ac:dyDescent="0.2">
      <c r="A72" s="39" t="s">
        <v>171</v>
      </c>
      <c r="B72" s="39"/>
      <c r="C72" s="39"/>
      <c r="D72" s="39"/>
      <c r="E72" s="39"/>
      <c r="F72" s="39"/>
      <c r="G72" s="39"/>
      <c r="H72" s="39"/>
    </row>
    <row r="73" spans="1:8" x14ac:dyDescent="0.2">
      <c r="A73" s="41" t="s">
        <v>101</v>
      </c>
      <c r="B73" s="41" t="s">
        <v>102</v>
      </c>
      <c r="C73" s="41" t="s">
        <v>103</v>
      </c>
      <c r="D73" s="41" t="s">
        <v>172</v>
      </c>
      <c r="E73" s="41" t="s">
        <v>173</v>
      </c>
      <c r="F73" s="41" t="s">
        <v>140</v>
      </c>
      <c r="G73" s="41" t="s">
        <v>152</v>
      </c>
      <c r="H73" s="41" t="s">
        <v>153</v>
      </c>
    </row>
    <row r="74" spans="1:8" ht="22.5" x14ac:dyDescent="0.2">
      <c r="A74" s="42">
        <v>1250</v>
      </c>
      <c r="B74" s="40" t="s">
        <v>174</v>
      </c>
      <c r="C74" s="268">
        <v>637584.17000000004</v>
      </c>
      <c r="D74" s="268">
        <v>0</v>
      </c>
      <c r="E74" s="268">
        <v>548292.41</v>
      </c>
      <c r="F74" s="40" t="s">
        <v>1446</v>
      </c>
      <c r="G74" s="155" t="s">
        <v>1454</v>
      </c>
      <c r="H74" s="155" t="s">
        <v>1454</v>
      </c>
    </row>
    <row r="75" spans="1:8" ht="22.5" x14ac:dyDescent="0.2">
      <c r="A75" s="42">
        <v>1251</v>
      </c>
      <c r="B75" s="40" t="s">
        <v>175</v>
      </c>
      <c r="C75" s="268">
        <v>133000</v>
      </c>
      <c r="D75" s="268">
        <v>0</v>
      </c>
      <c r="E75" s="268">
        <v>133000</v>
      </c>
      <c r="F75" s="40" t="s">
        <v>1446</v>
      </c>
      <c r="G75" s="155" t="s">
        <v>1454</v>
      </c>
      <c r="H75" s="155" t="s">
        <v>1454</v>
      </c>
    </row>
    <row r="76" spans="1:8" x14ac:dyDescent="0.2">
      <c r="A76" s="42">
        <v>1252</v>
      </c>
      <c r="B76" s="40" t="s">
        <v>176</v>
      </c>
      <c r="C76" s="268">
        <v>89291.78</v>
      </c>
      <c r="D76" s="268">
        <v>0</v>
      </c>
      <c r="E76" s="268"/>
      <c r="G76" s="155"/>
      <c r="H76" s="155"/>
    </row>
    <row r="77" spans="1:8" x14ac:dyDescent="0.2">
      <c r="A77" s="42">
        <v>1253</v>
      </c>
      <c r="B77" s="40" t="s">
        <v>177</v>
      </c>
      <c r="C77" s="268">
        <v>0</v>
      </c>
      <c r="D77" s="268">
        <v>0</v>
      </c>
      <c r="E77" s="268"/>
      <c r="G77" s="155"/>
      <c r="H77" s="155"/>
    </row>
    <row r="78" spans="1:8" ht="22.5" x14ac:dyDescent="0.2">
      <c r="A78" s="42">
        <v>1254</v>
      </c>
      <c r="B78" s="40" t="s">
        <v>178</v>
      </c>
      <c r="C78" s="268">
        <v>415292.39</v>
      </c>
      <c r="D78" s="268">
        <v>0</v>
      </c>
      <c r="E78" s="268">
        <v>415292.41000000003</v>
      </c>
      <c r="F78" s="40" t="s">
        <v>1446</v>
      </c>
      <c r="G78" s="155" t="s">
        <v>1454</v>
      </c>
      <c r="H78" s="155" t="s">
        <v>1454</v>
      </c>
    </row>
    <row r="79" spans="1:8" x14ac:dyDescent="0.2">
      <c r="A79" s="42">
        <v>1259</v>
      </c>
      <c r="B79" s="40" t="s">
        <v>179</v>
      </c>
      <c r="C79" s="268">
        <v>0</v>
      </c>
      <c r="D79" s="268">
        <v>0</v>
      </c>
      <c r="E79" s="268">
        <v>0</v>
      </c>
    </row>
    <row r="80" spans="1:8" x14ac:dyDescent="0.2">
      <c r="A80" s="42">
        <v>1270</v>
      </c>
      <c r="B80" s="40" t="s">
        <v>180</v>
      </c>
      <c r="C80" s="268">
        <v>440583.36</v>
      </c>
      <c r="D80" s="268">
        <v>0</v>
      </c>
      <c r="E80" s="268">
        <v>0</v>
      </c>
    </row>
    <row r="81" spans="1:8" x14ac:dyDescent="0.2">
      <c r="A81" s="42">
        <v>1271</v>
      </c>
      <c r="B81" s="40" t="s">
        <v>181</v>
      </c>
      <c r="C81" s="268">
        <v>0</v>
      </c>
      <c r="D81" s="268">
        <v>0</v>
      </c>
      <c r="E81" s="268">
        <v>0</v>
      </c>
    </row>
    <row r="82" spans="1:8" x14ac:dyDescent="0.2">
      <c r="A82" s="42">
        <v>1272</v>
      </c>
      <c r="B82" s="40" t="s">
        <v>182</v>
      </c>
      <c r="C82" s="268">
        <v>0</v>
      </c>
      <c r="D82" s="268">
        <v>0</v>
      </c>
      <c r="E82" s="268">
        <v>0</v>
      </c>
    </row>
    <row r="83" spans="1:8" x14ac:dyDescent="0.2">
      <c r="A83" s="42">
        <v>1273</v>
      </c>
      <c r="B83" s="40" t="s">
        <v>183</v>
      </c>
      <c r="C83" s="268">
        <v>0</v>
      </c>
      <c r="D83" s="268">
        <v>0</v>
      </c>
      <c r="E83" s="268">
        <v>0</v>
      </c>
    </row>
    <row r="84" spans="1:8" x14ac:dyDescent="0.2">
      <c r="A84" s="42">
        <v>1274</v>
      </c>
      <c r="B84" s="40" t="s">
        <v>184</v>
      </c>
      <c r="C84" s="268">
        <v>0</v>
      </c>
      <c r="D84" s="268">
        <v>0</v>
      </c>
      <c r="E84" s="268">
        <v>0</v>
      </c>
    </row>
    <row r="85" spans="1:8" x14ac:dyDescent="0.2">
      <c r="A85" s="42">
        <v>1275</v>
      </c>
      <c r="B85" s="40" t="s">
        <v>185</v>
      </c>
      <c r="C85" s="268">
        <v>0</v>
      </c>
      <c r="D85" s="268">
        <v>0</v>
      </c>
      <c r="E85" s="268">
        <v>0</v>
      </c>
    </row>
    <row r="86" spans="1:8" x14ac:dyDescent="0.2">
      <c r="A86" s="42">
        <v>1279</v>
      </c>
      <c r="B86" s="40" t="s">
        <v>186</v>
      </c>
      <c r="C86" s="268">
        <v>440583.36</v>
      </c>
      <c r="D86" s="268">
        <v>0</v>
      </c>
      <c r="E86" s="268">
        <v>0</v>
      </c>
    </row>
    <row r="88" spans="1:8" x14ac:dyDescent="0.2">
      <c r="A88" s="39" t="s">
        <v>187</v>
      </c>
      <c r="B88" s="39"/>
      <c r="C88" s="39"/>
      <c r="D88" s="39"/>
      <c r="E88" s="39"/>
      <c r="F88" s="39"/>
      <c r="G88" s="39"/>
      <c r="H88" s="39"/>
    </row>
    <row r="89" spans="1:8" x14ac:dyDescent="0.2">
      <c r="A89" s="41" t="s">
        <v>101</v>
      </c>
      <c r="B89" s="41" t="s">
        <v>102</v>
      </c>
      <c r="C89" s="41" t="s">
        <v>103</v>
      </c>
      <c r="D89" s="41" t="s">
        <v>188</v>
      </c>
      <c r="E89" s="41"/>
      <c r="F89" s="41"/>
      <c r="G89" s="41"/>
      <c r="H89" s="41"/>
    </row>
    <row r="90" spans="1:8" x14ac:dyDescent="0.2">
      <c r="A90" s="42">
        <v>1160</v>
      </c>
      <c r="B90" s="40" t="s">
        <v>189</v>
      </c>
      <c r="C90" s="114">
        <v>0</v>
      </c>
      <c r="D90" s="402"/>
      <c r="E90" s="402"/>
      <c r="F90" s="402"/>
      <c r="G90" s="402"/>
      <c r="H90" s="402"/>
    </row>
    <row r="91" spans="1:8" x14ac:dyDescent="0.2">
      <c r="A91" s="42">
        <v>1161</v>
      </c>
      <c r="B91" s="40" t="s">
        <v>190</v>
      </c>
      <c r="C91" s="114">
        <v>0</v>
      </c>
      <c r="D91" s="402"/>
      <c r="E91" s="402"/>
      <c r="F91" s="402"/>
      <c r="G91" s="402"/>
      <c r="H91" s="402"/>
    </row>
    <row r="92" spans="1:8" x14ac:dyDescent="0.2">
      <c r="A92" s="42">
        <v>1162</v>
      </c>
      <c r="B92" s="40" t="s">
        <v>191</v>
      </c>
      <c r="C92" s="114">
        <v>0</v>
      </c>
    </row>
    <row r="94" spans="1:8" x14ac:dyDescent="0.2">
      <c r="A94" s="39" t="s">
        <v>192</v>
      </c>
      <c r="B94" s="39"/>
      <c r="C94" s="39"/>
      <c r="D94" s="39"/>
      <c r="E94" s="39"/>
      <c r="F94" s="39"/>
      <c r="G94" s="39"/>
      <c r="H94" s="39"/>
    </row>
    <row r="95" spans="1:8" x14ac:dyDescent="0.2">
      <c r="A95" s="41" t="s">
        <v>101</v>
      </c>
      <c r="B95" s="41" t="s">
        <v>102</v>
      </c>
      <c r="C95" s="41" t="s">
        <v>103</v>
      </c>
      <c r="D95" s="41" t="s">
        <v>118</v>
      </c>
      <c r="E95" s="41"/>
      <c r="F95" s="41"/>
      <c r="G95" s="41"/>
      <c r="H95" s="41"/>
    </row>
    <row r="96" spans="1:8" x14ac:dyDescent="0.2">
      <c r="A96" s="42">
        <v>1290</v>
      </c>
      <c r="B96" s="40" t="s">
        <v>193</v>
      </c>
      <c r="C96" s="268">
        <v>0</v>
      </c>
    </row>
    <row r="97" spans="1:8" x14ac:dyDescent="0.2">
      <c r="A97" s="42">
        <v>1291</v>
      </c>
      <c r="B97" s="40" t="s">
        <v>194</v>
      </c>
      <c r="C97" s="268">
        <v>0</v>
      </c>
    </row>
    <row r="98" spans="1:8" x14ac:dyDescent="0.2">
      <c r="A98" s="42">
        <v>1292</v>
      </c>
      <c r="B98" s="40" t="s">
        <v>195</v>
      </c>
      <c r="C98" s="268">
        <v>0</v>
      </c>
    </row>
    <row r="99" spans="1:8" x14ac:dyDescent="0.2">
      <c r="A99" s="42">
        <v>1293</v>
      </c>
      <c r="B99" s="40" t="s">
        <v>196</v>
      </c>
      <c r="C99" s="268">
        <v>0</v>
      </c>
    </row>
    <row r="101" spans="1:8" x14ac:dyDescent="0.2">
      <c r="A101" s="39" t="s">
        <v>197</v>
      </c>
      <c r="B101" s="39"/>
      <c r="C101" s="39"/>
      <c r="D101" s="39"/>
      <c r="E101" s="39"/>
      <c r="F101" s="39"/>
      <c r="G101" s="39"/>
      <c r="H101" s="39"/>
    </row>
    <row r="102" spans="1:8" x14ac:dyDescent="0.2">
      <c r="A102" s="41" t="s">
        <v>101</v>
      </c>
      <c r="B102" s="41" t="s">
        <v>102</v>
      </c>
      <c r="C102" s="41" t="s">
        <v>103</v>
      </c>
      <c r="D102" s="41" t="s">
        <v>114</v>
      </c>
      <c r="E102" s="41" t="s">
        <v>115</v>
      </c>
      <c r="F102" s="41" t="s">
        <v>116</v>
      </c>
      <c r="G102" s="41" t="s">
        <v>198</v>
      </c>
      <c r="H102" s="41" t="s">
        <v>199</v>
      </c>
    </row>
    <row r="103" spans="1:8" x14ac:dyDescent="0.2">
      <c r="A103" s="42">
        <v>2110</v>
      </c>
      <c r="B103" s="40" t="s">
        <v>200</v>
      </c>
      <c r="C103" s="268">
        <v>4553648.87</v>
      </c>
      <c r="D103" s="323">
        <f>SUM(D104:D116)</f>
        <v>4156184.97</v>
      </c>
      <c r="E103" s="323">
        <f>SUM(E104:E116)</f>
        <v>0</v>
      </c>
      <c r="F103" s="323">
        <f>SUM(F104:F116)</f>
        <v>0</v>
      </c>
      <c r="G103" s="154">
        <f>SUM(G104:G116)</f>
        <v>397463.89999999997</v>
      </c>
      <c r="H103" s="155"/>
    </row>
    <row r="104" spans="1:8" ht="45" x14ac:dyDescent="0.2">
      <c r="A104" s="42">
        <v>2111</v>
      </c>
      <c r="B104" s="40" t="s">
        <v>201</v>
      </c>
      <c r="C104" s="268">
        <v>10541.6</v>
      </c>
      <c r="D104" s="323"/>
      <c r="E104" s="323">
        <v>0</v>
      </c>
      <c r="F104" s="323">
        <v>0</v>
      </c>
      <c r="G104" s="154">
        <f>+C104</f>
        <v>10541.6</v>
      </c>
      <c r="H104" s="155" t="s">
        <v>1453</v>
      </c>
    </row>
    <row r="105" spans="1:8" ht="22.5" x14ac:dyDescent="0.2">
      <c r="A105" s="42">
        <v>2112</v>
      </c>
      <c r="B105" s="40" t="s">
        <v>202</v>
      </c>
      <c r="C105" s="268">
        <v>3450</v>
      </c>
      <c r="D105" s="323">
        <v>0</v>
      </c>
      <c r="E105" s="323">
        <v>0</v>
      </c>
      <c r="F105" s="323">
        <v>0</v>
      </c>
      <c r="G105" s="154">
        <v>3450</v>
      </c>
      <c r="H105" s="155" t="s">
        <v>1452</v>
      </c>
    </row>
    <row r="106" spans="1:8" x14ac:dyDescent="0.2">
      <c r="A106" s="42">
        <v>2113</v>
      </c>
      <c r="B106" s="40" t="s">
        <v>203</v>
      </c>
      <c r="C106" s="268">
        <v>0</v>
      </c>
      <c r="D106" s="323">
        <v>0</v>
      </c>
      <c r="E106" s="323">
        <v>0</v>
      </c>
      <c r="F106" s="323">
        <v>0</v>
      </c>
      <c r="G106" s="154">
        <v>0</v>
      </c>
      <c r="H106" s="155"/>
    </row>
    <row r="107" spans="1:8" x14ac:dyDescent="0.2">
      <c r="A107" s="42">
        <v>2114</v>
      </c>
      <c r="B107" s="40" t="s">
        <v>204</v>
      </c>
      <c r="C107" s="268">
        <v>0</v>
      </c>
      <c r="D107" s="323">
        <v>0</v>
      </c>
      <c r="E107" s="323">
        <v>0</v>
      </c>
      <c r="F107" s="323">
        <v>0</v>
      </c>
      <c r="G107" s="154">
        <v>0</v>
      </c>
      <c r="H107" s="155"/>
    </row>
    <row r="108" spans="1:8" ht="54.75" customHeight="1" x14ac:dyDescent="0.2">
      <c r="A108" s="42">
        <v>2115</v>
      </c>
      <c r="B108" s="40" t="s">
        <v>205</v>
      </c>
      <c r="C108" s="268">
        <v>0</v>
      </c>
      <c r="D108" s="323">
        <f>+C108</f>
        <v>0</v>
      </c>
      <c r="E108" s="323">
        <v>0</v>
      </c>
      <c r="F108" s="323">
        <v>0</v>
      </c>
      <c r="G108" s="154">
        <v>0</v>
      </c>
      <c r="H108" s="155"/>
    </row>
    <row r="109" spans="1:8" x14ac:dyDescent="0.2">
      <c r="A109" s="42">
        <v>2116</v>
      </c>
      <c r="B109" s="40" t="s">
        <v>206</v>
      </c>
      <c r="C109" s="268">
        <v>0</v>
      </c>
      <c r="D109" s="323">
        <v>0</v>
      </c>
      <c r="E109" s="323">
        <v>0</v>
      </c>
      <c r="F109" s="323">
        <v>0</v>
      </c>
      <c r="G109" s="154">
        <v>0</v>
      </c>
      <c r="H109" s="155"/>
    </row>
    <row r="110" spans="1:8" ht="87.75" customHeight="1" x14ac:dyDescent="0.2">
      <c r="A110" s="42">
        <v>2117</v>
      </c>
      <c r="B110" s="40" t="s">
        <v>207</v>
      </c>
      <c r="C110" s="268">
        <v>4156184.97</v>
      </c>
      <c r="D110" s="323">
        <f>+C110</f>
        <v>4156184.97</v>
      </c>
      <c r="E110" s="323">
        <v>0</v>
      </c>
      <c r="F110" s="323">
        <v>0</v>
      </c>
      <c r="G110" s="154">
        <v>0</v>
      </c>
      <c r="H110" s="155" t="s">
        <v>1451</v>
      </c>
    </row>
    <row r="111" spans="1:8" x14ac:dyDescent="0.2">
      <c r="A111" s="42">
        <v>2118</v>
      </c>
      <c r="B111" s="40" t="s">
        <v>208</v>
      </c>
      <c r="C111" s="268">
        <v>0</v>
      </c>
      <c r="D111" s="323">
        <v>0</v>
      </c>
      <c r="E111" s="323">
        <v>0</v>
      </c>
      <c r="F111" s="323">
        <v>0</v>
      </c>
      <c r="G111" s="154">
        <v>0</v>
      </c>
      <c r="H111" s="155"/>
    </row>
    <row r="112" spans="1:8" ht="81.75" customHeight="1" x14ac:dyDescent="0.2">
      <c r="A112" s="42">
        <v>2119</v>
      </c>
      <c r="B112" s="40" t="s">
        <v>209</v>
      </c>
      <c r="C112" s="268">
        <v>383472.3</v>
      </c>
      <c r="D112" s="323">
        <v>0</v>
      </c>
      <c r="E112" s="323">
        <v>0</v>
      </c>
      <c r="F112" s="323">
        <v>0</v>
      </c>
      <c r="G112" s="154">
        <f>+C112-D112</f>
        <v>383472.3</v>
      </c>
      <c r="H112" s="155" t="s">
        <v>1450</v>
      </c>
    </row>
    <row r="113" spans="1:8" x14ac:dyDescent="0.2">
      <c r="A113" s="42">
        <v>2120</v>
      </c>
      <c r="B113" s="40" t="s">
        <v>210</v>
      </c>
      <c r="C113" s="268">
        <v>0</v>
      </c>
      <c r="D113" s="323">
        <v>0</v>
      </c>
      <c r="E113" s="323">
        <v>0</v>
      </c>
      <c r="F113" s="323">
        <v>0</v>
      </c>
      <c r="G113" s="154">
        <v>0</v>
      </c>
    </row>
    <row r="114" spans="1:8" x14ac:dyDescent="0.2">
      <c r="A114" s="42">
        <v>2121</v>
      </c>
      <c r="B114" s="40" t="s">
        <v>211</v>
      </c>
      <c r="C114" s="268">
        <v>0</v>
      </c>
      <c r="D114" s="323">
        <v>0</v>
      </c>
      <c r="E114" s="323">
        <v>0</v>
      </c>
      <c r="F114" s="323">
        <v>0</v>
      </c>
      <c r="G114" s="154">
        <v>0</v>
      </c>
    </row>
    <row r="115" spans="1:8" x14ac:dyDescent="0.2">
      <c r="A115" s="42">
        <v>2122</v>
      </c>
      <c r="B115" s="40" t="s">
        <v>212</v>
      </c>
      <c r="C115" s="268">
        <v>0</v>
      </c>
      <c r="D115" s="323">
        <v>0</v>
      </c>
      <c r="E115" s="323">
        <v>0</v>
      </c>
      <c r="F115" s="323">
        <v>0</v>
      </c>
      <c r="G115" s="154">
        <v>0</v>
      </c>
    </row>
    <row r="116" spans="1:8" x14ac:dyDescent="0.2">
      <c r="A116" s="42">
        <v>2129</v>
      </c>
      <c r="B116" s="40" t="s">
        <v>213</v>
      </c>
      <c r="C116" s="268">
        <v>0</v>
      </c>
      <c r="D116" s="323">
        <v>0</v>
      </c>
      <c r="E116" s="323">
        <v>0</v>
      </c>
      <c r="F116" s="323">
        <v>0</v>
      </c>
      <c r="G116" s="154">
        <v>0</v>
      </c>
    </row>
    <row r="118" spans="1:8" x14ac:dyDescent="0.2">
      <c r="A118" s="39" t="s">
        <v>214</v>
      </c>
      <c r="B118" s="39"/>
      <c r="C118" s="39"/>
      <c r="D118" s="39"/>
      <c r="E118" s="39"/>
      <c r="F118" s="39"/>
      <c r="G118" s="39"/>
      <c r="H118" s="39"/>
    </row>
    <row r="119" spans="1:8" x14ac:dyDescent="0.2">
      <c r="A119" s="41" t="s">
        <v>101</v>
      </c>
      <c r="B119" s="41" t="s">
        <v>102</v>
      </c>
      <c r="C119" s="41" t="s">
        <v>103</v>
      </c>
      <c r="D119" s="41" t="s">
        <v>215</v>
      </c>
      <c r="E119" s="41" t="s">
        <v>118</v>
      </c>
      <c r="F119" s="41"/>
      <c r="G119" s="41"/>
      <c r="H119" s="41"/>
    </row>
    <row r="120" spans="1:8" x14ac:dyDescent="0.2">
      <c r="A120" s="42">
        <v>2160</v>
      </c>
      <c r="B120" s="40" t="s">
        <v>216</v>
      </c>
      <c r="C120" s="114">
        <v>0</v>
      </c>
    </row>
    <row r="121" spans="1:8" x14ac:dyDescent="0.2">
      <c r="A121" s="42">
        <v>2161</v>
      </c>
      <c r="B121" s="40" t="s">
        <v>217</v>
      </c>
      <c r="C121" s="114">
        <v>0</v>
      </c>
    </row>
    <row r="122" spans="1:8" x14ac:dyDescent="0.2">
      <c r="A122" s="42">
        <v>2162</v>
      </c>
      <c r="B122" s="40" t="s">
        <v>218</v>
      </c>
      <c r="C122" s="114">
        <v>0</v>
      </c>
    </row>
    <row r="123" spans="1:8" x14ac:dyDescent="0.2">
      <c r="A123" s="42">
        <v>2163</v>
      </c>
      <c r="B123" s="40" t="s">
        <v>219</v>
      </c>
      <c r="C123" s="114">
        <v>0</v>
      </c>
    </row>
    <row r="124" spans="1:8" x14ac:dyDescent="0.2">
      <c r="A124" s="42">
        <v>2164</v>
      </c>
      <c r="B124" s="40" t="s">
        <v>220</v>
      </c>
      <c r="C124" s="114">
        <v>0</v>
      </c>
    </row>
    <row r="125" spans="1:8" x14ac:dyDescent="0.2">
      <c r="A125" s="42">
        <v>2165</v>
      </c>
      <c r="B125" s="40" t="s">
        <v>221</v>
      </c>
      <c r="C125" s="114">
        <v>0</v>
      </c>
    </row>
    <row r="126" spans="1:8" x14ac:dyDescent="0.2">
      <c r="A126" s="42">
        <v>2166</v>
      </c>
      <c r="B126" s="40" t="s">
        <v>222</v>
      </c>
      <c r="C126" s="114">
        <v>0</v>
      </c>
    </row>
    <row r="127" spans="1:8" x14ac:dyDescent="0.2">
      <c r="A127" s="42">
        <v>2250</v>
      </c>
      <c r="B127" s="40" t="s">
        <v>223</v>
      </c>
      <c r="C127" s="114">
        <v>0</v>
      </c>
    </row>
    <row r="128" spans="1:8" x14ac:dyDescent="0.2">
      <c r="A128" s="42">
        <v>2251</v>
      </c>
      <c r="B128" s="40" t="s">
        <v>224</v>
      </c>
      <c r="C128" s="114">
        <v>0</v>
      </c>
    </row>
    <row r="129" spans="1:8" x14ac:dyDescent="0.2">
      <c r="A129" s="42">
        <v>2252</v>
      </c>
      <c r="B129" s="40" t="s">
        <v>225</v>
      </c>
      <c r="C129" s="114">
        <v>0</v>
      </c>
    </row>
    <row r="130" spans="1:8" x14ac:dyDescent="0.2">
      <c r="A130" s="42">
        <v>2253</v>
      </c>
      <c r="B130" s="40" t="s">
        <v>226</v>
      </c>
      <c r="C130" s="114">
        <v>0</v>
      </c>
    </row>
    <row r="131" spans="1:8" x14ac:dyDescent="0.2">
      <c r="A131" s="42">
        <v>2254</v>
      </c>
      <c r="B131" s="40" t="s">
        <v>227</v>
      </c>
      <c r="C131" s="114">
        <v>0</v>
      </c>
    </row>
    <row r="132" spans="1:8" x14ac:dyDescent="0.2">
      <c r="A132" s="42">
        <v>2255</v>
      </c>
      <c r="B132" s="40" t="s">
        <v>228</v>
      </c>
      <c r="C132" s="114">
        <v>0</v>
      </c>
    </row>
    <row r="133" spans="1:8" x14ac:dyDescent="0.2">
      <c r="A133" s="42">
        <v>2256</v>
      </c>
      <c r="B133" s="40" t="s">
        <v>229</v>
      </c>
      <c r="C133" s="114">
        <v>0</v>
      </c>
    </row>
    <row r="135" spans="1:8" x14ac:dyDescent="0.2">
      <c r="A135" s="39" t="s">
        <v>230</v>
      </c>
      <c r="B135" s="39"/>
      <c r="C135" s="39"/>
      <c r="D135" s="39"/>
      <c r="E135" s="39"/>
      <c r="F135" s="39"/>
      <c r="G135" s="39"/>
      <c r="H135" s="39"/>
    </row>
    <row r="136" spans="1:8" x14ac:dyDescent="0.2">
      <c r="A136" s="46" t="s">
        <v>101</v>
      </c>
      <c r="B136" s="46" t="s">
        <v>102</v>
      </c>
      <c r="C136" s="46" t="s">
        <v>103</v>
      </c>
      <c r="D136" s="46" t="s">
        <v>215</v>
      </c>
      <c r="E136" s="46" t="s">
        <v>118</v>
      </c>
      <c r="F136" s="46"/>
      <c r="G136" s="46"/>
      <c r="H136" s="46"/>
    </row>
    <row r="137" spans="1:8" x14ac:dyDescent="0.2">
      <c r="A137" s="42">
        <v>2159</v>
      </c>
      <c r="B137" s="40" t="s">
        <v>231</v>
      </c>
      <c r="C137" s="268">
        <v>0</v>
      </c>
    </row>
    <row r="138" spans="1:8" x14ac:dyDescent="0.2">
      <c r="A138" s="42">
        <v>2199</v>
      </c>
      <c r="B138" s="40" t="s">
        <v>232</v>
      </c>
      <c r="C138" s="268">
        <v>0</v>
      </c>
    </row>
    <row r="139" spans="1:8" x14ac:dyDescent="0.2">
      <c r="A139" s="42">
        <v>2240</v>
      </c>
      <c r="B139" s="40" t="s">
        <v>233</v>
      </c>
      <c r="C139" s="268">
        <v>0</v>
      </c>
    </row>
    <row r="140" spans="1:8" x14ac:dyDescent="0.2">
      <c r="A140" s="42">
        <v>2241</v>
      </c>
      <c r="B140" s="40" t="s">
        <v>234</v>
      </c>
      <c r="C140" s="268">
        <v>0</v>
      </c>
    </row>
    <row r="141" spans="1:8" x14ac:dyDescent="0.2">
      <c r="A141" s="42">
        <v>2242</v>
      </c>
      <c r="B141" s="40" t="s">
        <v>235</v>
      </c>
      <c r="C141" s="268">
        <v>0</v>
      </c>
    </row>
    <row r="142" spans="1:8" x14ac:dyDescent="0.2">
      <c r="A142" s="42">
        <v>2249</v>
      </c>
      <c r="B142" s="40" t="s">
        <v>236</v>
      </c>
      <c r="C142" s="268">
        <v>0</v>
      </c>
    </row>
    <row r="144" spans="1:8" x14ac:dyDescent="0.2">
      <c r="B144" s="40" t="s">
        <v>237</v>
      </c>
    </row>
  </sheetData>
  <sheetProtection formatCells="0" formatColumns="0" formatRows="0" insertColumns="0" insertRows="0" insertHyperlinks="0" deleteColumns="0" deleteRows="0" sort="0" autoFilter="0" pivotTables="0"/>
  <mergeCells count="4">
    <mergeCell ref="A1:F1"/>
    <mergeCell ref="A2:F2"/>
    <mergeCell ref="A3:F3"/>
    <mergeCell ref="D90:H91"/>
  </mergeCells>
  <pageMargins left="0.7" right="0.7" top="0.75" bottom="0.75" header="0.3" footer="0.3"/>
  <pageSetup scale="47"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8"/>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40" customWidth="1"/>
    <col min="2" max="2" width="72.85546875" style="40" bestFit="1" customWidth="1"/>
    <col min="3" max="3" width="15.7109375" style="40" customWidth="1"/>
    <col min="4" max="4" width="30.5703125" style="40" customWidth="1"/>
    <col min="5" max="5" width="31.140625" style="40" customWidth="1"/>
    <col min="6" max="16384" width="9.140625" style="40"/>
  </cols>
  <sheetData>
    <row r="1" spans="1:5" s="128" customFormat="1" ht="18.95" customHeight="1" x14ac:dyDescent="0.25">
      <c r="A1" s="377" t="s">
        <v>1476</v>
      </c>
      <c r="B1" s="377"/>
      <c r="C1" s="377"/>
      <c r="D1" s="158" t="s">
        <v>95</v>
      </c>
      <c r="E1" s="37">
        <v>2022</v>
      </c>
    </row>
    <row r="2" spans="1:5" s="127" customFormat="1" ht="18.95" customHeight="1" x14ac:dyDescent="0.25">
      <c r="A2" s="377" t="s">
        <v>435</v>
      </c>
      <c r="B2" s="377"/>
      <c r="C2" s="377"/>
      <c r="D2" s="158" t="s">
        <v>97</v>
      </c>
      <c r="E2" s="37" t="s">
        <v>617</v>
      </c>
    </row>
    <row r="3" spans="1:5" s="127" customFormat="1" ht="18.95" customHeight="1" x14ac:dyDescent="0.25">
      <c r="A3" s="377" t="s">
        <v>1477</v>
      </c>
      <c r="B3" s="377"/>
      <c r="C3" s="377"/>
      <c r="D3" s="158" t="s">
        <v>98</v>
      </c>
      <c r="E3" s="37">
        <v>4</v>
      </c>
    </row>
    <row r="4" spans="1:5" x14ac:dyDescent="0.2">
      <c r="A4" s="38" t="s">
        <v>99</v>
      </c>
      <c r="B4" s="39"/>
      <c r="C4" s="39"/>
      <c r="D4" s="39"/>
      <c r="E4" s="39"/>
    </row>
    <row r="6" spans="1:5" x14ac:dyDescent="0.2">
      <c r="A6" s="52" t="s">
        <v>434</v>
      </c>
      <c r="B6" s="52"/>
      <c r="C6" s="52"/>
      <c r="D6" s="52"/>
      <c r="E6" s="52"/>
    </row>
    <row r="7" spans="1:5" x14ac:dyDescent="0.2">
      <c r="A7" s="51" t="s">
        <v>101</v>
      </c>
      <c r="B7" s="51" t="s">
        <v>102</v>
      </c>
      <c r="C7" s="51" t="s">
        <v>103</v>
      </c>
      <c r="D7" s="51" t="s">
        <v>386</v>
      </c>
      <c r="E7" s="51"/>
    </row>
    <row r="8" spans="1:5" ht="78.75" x14ac:dyDescent="0.2">
      <c r="A8" s="54">
        <v>4100</v>
      </c>
      <c r="B8" s="47" t="s">
        <v>433</v>
      </c>
      <c r="C8" s="270">
        <v>177619104.41999999</v>
      </c>
      <c r="D8" s="55" t="s">
        <v>1458</v>
      </c>
      <c r="E8" s="53"/>
    </row>
    <row r="9" spans="1:5" x14ac:dyDescent="0.2">
      <c r="A9" s="54">
        <v>4110</v>
      </c>
      <c r="B9" s="47" t="s">
        <v>432</v>
      </c>
      <c r="C9" s="270">
        <v>0</v>
      </c>
      <c r="D9" s="55"/>
      <c r="E9" s="53"/>
    </row>
    <row r="10" spans="1:5" x14ac:dyDescent="0.2">
      <c r="A10" s="54">
        <v>4111</v>
      </c>
      <c r="B10" s="47" t="s">
        <v>431</v>
      </c>
      <c r="C10" s="270">
        <v>0</v>
      </c>
      <c r="D10" s="55"/>
      <c r="E10" s="53"/>
    </row>
    <row r="11" spans="1:5" x14ac:dyDescent="0.2">
      <c r="A11" s="54">
        <v>4112</v>
      </c>
      <c r="B11" s="47" t="s">
        <v>430</v>
      </c>
      <c r="C11" s="270">
        <v>0</v>
      </c>
      <c r="D11" s="55"/>
      <c r="E11" s="53"/>
    </row>
    <row r="12" spans="1:5" x14ac:dyDescent="0.2">
      <c r="A12" s="54">
        <v>4113</v>
      </c>
      <c r="B12" s="47" t="s">
        <v>429</v>
      </c>
      <c r="C12" s="270">
        <v>0</v>
      </c>
      <c r="D12" s="55"/>
      <c r="E12" s="53"/>
    </row>
    <row r="13" spans="1:5" x14ac:dyDescent="0.2">
      <c r="A13" s="54">
        <v>4114</v>
      </c>
      <c r="B13" s="47" t="s">
        <v>428</v>
      </c>
      <c r="C13" s="270">
        <v>0</v>
      </c>
      <c r="D13" s="55"/>
      <c r="E13" s="53"/>
    </row>
    <row r="14" spans="1:5" x14ac:dyDescent="0.2">
      <c r="A14" s="54">
        <v>4115</v>
      </c>
      <c r="B14" s="47" t="s">
        <v>427</v>
      </c>
      <c r="C14" s="270">
        <v>0</v>
      </c>
      <c r="D14" s="55"/>
      <c r="E14" s="53"/>
    </row>
    <row r="15" spans="1:5" x14ac:dyDescent="0.2">
      <c r="A15" s="54">
        <v>4116</v>
      </c>
      <c r="B15" s="47" t="s">
        <v>426</v>
      </c>
      <c r="C15" s="270">
        <v>0</v>
      </c>
      <c r="D15" s="55"/>
      <c r="E15" s="53"/>
    </row>
    <row r="16" spans="1:5" x14ac:dyDescent="0.2">
      <c r="A16" s="54">
        <v>4117</v>
      </c>
      <c r="B16" s="47" t="s">
        <v>425</v>
      </c>
      <c r="C16" s="270">
        <v>0</v>
      </c>
      <c r="D16" s="55"/>
      <c r="E16" s="53"/>
    </row>
    <row r="17" spans="1:5" ht="22.5" x14ac:dyDescent="0.2">
      <c r="A17" s="54">
        <v>4118</v>
      </c>
      <c r="B17" s="55" t="s">
        <v>424</v>
      </c>
      <c r="C17" s="270">
        <v>0</v>
      </c>
      <c r="D17" s="55"/>
      <c r="E17" s="53"/>
    </row>
    <row r="18" spans="1:5" x14ac:dyDescent="0.2">
      <c r="A18" s="54">
        <v>4119</v>
      </c>
      <c r="B18" s="47" t="s">
        <v>423</v>
      </c>
      <c r="C18" s="270">
        <v>0</v>
      </c>
      <c r="D18" s="55"/>
      <c r="E18" s="53"/>
    </row>
    <row r="19" spans="1:5" x14ac:dyDescent="0.2">
      <c r="A19" s="54">
        <v>4120</v>
      </c>
      <c r="B19" s="47" t="s">
        <v>422</v>
      </c>
      <c r="C19" s="270">
        <v>0</v>
      </c>
      <c r="D19" s="55"/>
      <c r="E19" s="53"/>
    </row>
    <row r="20" spans="1:5" x14ac:dyDescent="0.2">
      <c r="A20" s="54">
        <v>4121</v>
      </c>
      <c r="B20" s="47" t="s">
        <v>421</v>
      </c>
      <c r="C20" s="270">
        <v>0</v>
      </c>
      <c r="D20" s="55"/>
      <c r="E20" s="53"/>
    </row>
    <row r="21" spans="1:5" x14ac:dyDescent="0.2">
      <c r="A21" s="54">
        <v>4122</v>
      </c>
      <c r="B21" s="47" t="s">
        <v>420</v>
      </c>
      <c r="C21" s="270">
        <v>0</v>
      </c>
      <c r="D21" s="55"/>
      <c r="E21" s="53"/>
    </row>
    <row r="22" spans="1:5" x14ac:dyDescent="0.2">
      <c r="A22" s="54">
        <v>4123</v>
      </c>
      <c r="B22" s="47" t="s">
        <v>419</v>
      </c>
      <c r="C22" s="270">
        <v>0</v>
      </c>
      <c r="D22" s="55"/>
      <c r="E22" s="53"/>
    </row>
    <row r="23" spans="1:5" x14ac:dyDescent="0.2">
      <c r="A23" s="54">
        <v>4124</v>
      </c>
      <c r="B23" s="47" t="s">
        <v>418</v>
      </c>
      <c r="C23" s="270">
        <v>0</v>
      </c>
      <c r="D23" s="55"/>
      <c r="E23" s="53"/>
    </row>
    <row r="24" spans="1:5" x14ac:dyDescent="0.2">
      <c r="A24" s="54">
        <v>4129</v>
      </c>
      <c r="B24" s="47" t="s">
        <v>417</v>
      </c>
      <c r="C24" s="270">
        <v>0</v>
      </c>
      <c r="D24" s="55"/>
      <c r="E24" s="53"/>
    </row>
    <row r="25" spans="1:5" x14ac:dyDescent="0.2">
      <c r="A25" s="54">
        <v>4130</v>
      </c>
      <c r="B25" s="47" t="s">
        <v>416</v>
      </c>
      <c r="C25" s="270">
        <v>0</v>
      </c>
      <c r="D25" s="55"/>
      <c r="E25" s="53"/>
    </row>
    <row r="26" spans="1:5" x14ac:dyDescent="0.2">
      <c r="A26" s="54">
        <v>4131</v>
      </c>
      <c r="B26" s="47" t="s">
        <v>415</v>
      </c>
      <c r="C26" s="270">
        <v>0</v>
      </c>
      <c r="D26" s="55"/>
      <c r="E26" s="53"/>
    </row>
    <row r="27" spans="1:5" ht="22.5" x14ac:dyDescent="0.2">
      <c r="A27" s="54">
        <v>4132</v>
      </c>
      <c r="B27" s="55" t="s">
        <v>414</v>
      </c>
      <c r="C27" s="270">
        <v>0</v>
      </c>
      <c r="D27" s="55"/>
      <c r="E27" s="53"/>
    </row>
    <row r="28" spans="1:5" x14ac:dyDescent="0.2">
      <c r="A28" s="54">
        <v>4140</v>
      </c>
      <c r="B28" s="47" t="s">
        <v>413</v>
      </c>
      <c r="C28" s="270">
        <v>0</v>
      </c>
      <c r="D28" s="55"/>
      <c r="E28" s="53"/>
    </row>
    <row r="29" spans="1:5" x14ac:dyDescent="0.2">
      <c r="A29" s="54">
        <v>4141</v>
      </c>
      <c r="B29" s="47" t="s">
        <v>412</v>
      </c>
      <c r="C29" s="270">
        <v>0</v>
      </c>
      <c r="D29" s="55"/>
      <c r="E29" s="53"/>
    </row>
    <row r="30" spans="1:5" x14ac:dyDescent="0.2">
      <c r="A30" s="54">
        <v>4143</v>
      </c>
      <c r="B30" s="47" t="s">
        <v>411</v>
      </c>
      <c r="C30" s="270">
        <v>0</v>
      </c>
      <c r="D30" s="55"/>
      <c r="E30" s="53"/>
    </row>
    <row r="31" spans="1:5" x14ac:dyDescent="0.2">
      <c r="A31" s="54">
        <v>4144</v>
      </c>
      <c r="B31" s="47" t="s">
        <v>410</v>
      </c>
      <c r="C31" s="270">
        <v>0</v>
      </c>
      <c r="D31" s="55"/>
      <c r="E31" s="53"/>
    </row>
    <row r="32" spans="1:5" ht="22.5" x14ac:dyDescent="0.2">
      <c r="A32" s="54">
        <v>4145</v>
      </c>
      <c r="B32" s="55" t="s">
        <v>409</v>
      </c>
      <c r="C32" s="270">
        <v>0</v>
      </c>
      <c r="D32" s="55"/>
      <c r="E32" s="53"/>
    </row>
    <row r="33" spans="1:5" x14ac:dyDescent="0.2">
      <c r="A33" s="54">
        <v>4149</v>
      </c>
      <c r="B33" s="47" t="s">
        <v>408</v>
      </c>
      <c r="C33" s="270">
        <v>0</v>
      </c>
      <c r="D33" s="55"/>
      <c r="E33" s="53"/>
    </row>
    <row r="34" spans="1:5" ht="45" x14ac:dyDescent="0.2">
      <c r="A34" s="54">
        <v>4150</v>
      </c>
      <c r="B34" s="47" t="s">
        <v>407</v>
      </c>
      <c r="C34" s="270">
        <v>1250275.76</v>
      </c>
      <c r="D34" s="55" t="s">
        <v>1459</v>
      </c>
      <c r="E34" s="53"/>
    </row>
    <row r="35" spans="1:5" ht="45" x14ac:dyDescent="0.2">
      <c r="A35" s="54">
        <v>4151</v>
      </c>
      <c r="B35" s="47" t="s">
        <v>407</v>
      </c>
      <c r="C35" s="270">
        <v>1250275.76</v>
      </c>
      <c r="D35" s="55" t="str">
        <f>+D34</f>
        <v>Se refiere al registro de los ingresos  financieros   generados en las cuentas de inversion acumuladas al mes de  diciembre de 2022</v>
      </c>
      <c r="E35" s="53"/>
    </row>
    <row r="36" spans="1:5" ht="22.5" x14ac:dyDescent="0.2">
      <c r="A36" s="54">
        <v>4154</v>
      </c>
      <c r="B36" s="55" t="s">
        <v>406</v>
      </c>
      <c r="C36" s="270">
        <v>0</v>
      </c>
      <c r="D36" s="55"/>
      <c r="E36" s="53"/>
    </row>
    <row r="37" spans="1:5" x14ac:dyDescent="0.2">
      <c r="A37" s="54">
        <v>4160</v>
      </c>
      <c r="B37" s="47" t="s">
        <v>405</v>
      </c>
      <c r="C37" s="270">
        <v>0</v>
      </c>
      <c r="D37" s="55"/>
      <c r="E37" s="53"/>
    </row>
    <row r="38" spans="1:5" x14ac:dyDescent="0.2">
      <c r="A38" s="54">
        <v>4161</v>
      </c>
      <c r="B38" s="47" t="s">
        <v>404</v>
      </c>
      <c r="C38" s="270">
        <v>0</v>
      </c>
      <c r="D38" s="55"/>
      <c r="E38" s="53"/>
    </row>
    <row r="39" spans="1:5" x14ac:dyDescent="0.2">
      <c r="A39" s="54">
        <v>4162</v>
      </c>
      <c r="B39" s="47" t="s">
        <v>403</v>
      </c>
      <c r="C39" s="270">
        <v>0</v>
      </c>
      <c r="D39" s="55"/>
      <c r="E39" s="53"/>
    </row>
    <row r="40" spans="1:5" x14ac:dyDescent="0.2">
      <c r="A40" s="54">
        <v>4163</v>
      </c>
      <c r="B40" s="47" t="s">
        <v>402</v>
      </c>
      <c r="C40" s="270">
        <v>0</v>
      </c>
      <c r="D40" s="55"/>
      <c r="E40" s="53"/>
    </row>
    <row r="41" spans="1:5" x14ac:dyDescent="0.2">
      <c r="A41" s="54">
        <v>4164</v>
      </c>
      <c r="B41" s="47" t="s">
        <v>401</v>
      </c>
      <c r="C41" s="270">
        <v>0</v>
      </c>
      <c r="D41" s="55"/>
      <c r="E41" s="53"/>
    </row>
    <row r="42" spans="1:5" x14ac:dyDescent="0.2">
      <c r="A42" s="54">
        <v>4165</v>
      </c>
      <c r="B42" s="47" t="s">
        <v>400</v>
      </c>
      <c r="C42" s="270">
        <v>0</v>
      </c>
      <c r="D42" s="55"/>
      <c r="E42" s="53"/>
    </row>
    <row r="43" spans="1:5" ht="22.5" x14ac:dyDescent="0.2">
      <c r="A43" s="54">
        <v>4166</v>
      </c>
      <c r="B43" s="55" t="s">
        <v>399</v>
      </c>
      <c r="C43" s="270">
        <v>0</v>
      </c>
      <c r="D43" s="55"/>
      <c r="E43" s="53"/>
    </row>
    <row r="44" spans="1:5" x14ac:dyDescent="0.2">
      <c r="A44" s="54">
        <v>4168</v>
      </c>
      <c r="B44" s="47" t="s">
        <v>398</v>
      </c>
      <c r="C44" s="270">
        <v>0</v>
      </c>
      <c r="D44" s="55"/>
      <c r="E44" s="53"/>
    </row>
    <row r="45" spans="1:5" x14ac:dyDescent="0.2">
      <c r="A45" s="54">
        <v>4169</v>
      </c>
      <c r="B45" s="47" t="s">
        <v>397</v>
      </c>
      <c r="C45" s="270">
        <v>0</v>
      </c>
      <c r="D45" s="55"/>
      <c r="E45" s="53"/>
    </row>
    <row r="46" spans="1:5" ht="78.75" x14ac:dyDescent="0.2">
      <c r="A46" s="54">
        <v>4170</v>
      </c>
      <c r="B46" s="47" t="s">
        <v>396</v>
      </c>
      <c r="C46" s="270">
        <v>176368828.66</v>
      </c>
      <c r="D46" s="55" t="s">
        <v>1460</v>
      </c>
      <c r="E46" s="53"/>
    </row>
    <row r="47" spans="1:5" x14ac:dyDescent="0.2">
      <c r="A47" s="54">
        <v>4171</v>
      </c>
      <c r="B47" s="47" t="s">
        <v>395</v>
      </c>
      <c r="C47" s="270">
        <v>0</v>
      </c>
      <c r="D47" s="55"/>
      <c r="E47" s="53"/>
    </row>
    <row r="48" spans="1:5" x14ac:dyDescent="0.2">
      <c r="A48" s="54">
        <v>4172</v>
      </c>
      <c r="B48" s="47" t="s">
        <v>394</v>
      </c>
      <c r="C48" s="270">
        <v>0</v>
      </c>
      <c r="D48" s="55"/>
      <c r="E48" s="53"/>
    </row>
    <row r="49" spans="1:5" ht="78.75" x14ac:dyDescent="0.2">
      <c r="A49" s="54">
        <v>4173</v>
      </c>
      <c r="B49" s="55" t="s">
        <v>393</v>
      </c>
      <c r="C49" s="270">
        <v>176368828.66</v>
      </c>
      <c r="D49" s="55" t="s">
        <v>1460</v>
      </c>
      <c r="E49" s="53"/>
    </row>
    <row r="50" spans="1:5" ht="22.5" x14ac:dyDescent="0.2">
      <c r="A50" s="54">
        <v>4174</v>
      </c>
      <c r="B50" s="55" t="s">
        <v>392</v>
      </c>
      <c r="C50" s="270">
        <v>0</v>
      </c>
      <c r="D50" s="55"/>
      <c r="E50" s="53"/>
    </row>
    <row r="51" spans="1:5" ht="22.5" x14ac:dyDescent="0.2">
      <c r="A51" s="54">
        <v>4175</v>
      </c>
      <c r="B51" s="55" t="s">
        <v>391</v>
      </c>
      <c r="C51" s="270">
        <v>0</v>
      </c>
      <c r="D51" s="55"/>
      <c r="E51" s="53"/>
    </row>
    <row r="52" spans="1:5" ht="22.5" x14ac:dyDescent="0.2">
      <c r="A52" s="54">
        <v>4176</v>
      </c>
      <c r="B52" s="55" t="s">
        <v>390</v>
      </c>
      <c r="C52" s="270">
        <v>0</v>
      </c>
      <c r="D52" s="55"/>
      <c r="E52" s="53"/>
    </row>
    <row r="53" spans="1:5" ht="22.5" x14ac:dyDescent="0.2">
      <c r="A53" s="54">
        <v>4177</v>
      </c>
      <c r="B53" s="55" t="s">
        <v>389</v>
      </c>
      <c r="C53" s="270">
        <v>0</v>
      </c>
      <c r="D53" s="55"/>
      <c r="E53" s="53"/>
    </row>
    <row r="54" spans="1:5" ht="22.5" x14ac:dyDescent="0.2">
      <c r="A54" s="54">
        <v>4178</v>
      </c>
      <c r="B54" s="55" t="s">
        <v>388</v>
      </c>
      <c r="C54" s="270">
        <v>0</v>
      </c>
      <c r="D54" s="55"/>
      <c r="E54" s="53"/>
    </row>
    <row r="55" spans="1:5" x14ac:dyDescent="0.2">
      <c r="A55" s="54"/>
      <c r="B55" s="55"/>
      <c r="C55" s="270"/>
      <c r="D55" s="47"/>
      <c r="E55" s="53"/>
    </row>
    <row r="56" spans="1:5" x14ac:dyDescent="0.2">
      <c r="A56" s="52" t="s">
        <v>387</v>
      </c>
      <c r="B56" s="52"/>
      <c r="C56" s="52"/>
      <c r="D56" s="52"/>
      <c r="E56" s="52"/>
    </row>
    <row r="57" spans="1:5" x14ac:dyDescent="0.2">
      <c r="A57" s="51" t="s">
        <v>101</v>
      </c>
      <c r="B57" s="51" t="s">
        <v>102</v>
      </c>
      <c r="C57" s="51" t="s">
        <v>103</v>
      </c>
      <c r="D57" s="51" t="s">
        <v>386</v>
      </c>
      <c r="E57" s="51"/>
    </row>
    <row r="58" spans="1:5" ht="45" customHeight="1" x14ac:dyDescent="0.2">
      <c r="A58" s="54">
        <v>4200</v>
      </c>
      <c r="B58" s="55" t="s">
        <v>385</v>
      </c>
      <c r="C58" s="270">
        <v>6950000</v>
      </c>
      <c r="D58" s="409" t="s">
        <v>1461</v>
      </c>
      <c r="E58" s="409"/>
    </row>
    <row r="59" spans="1:5" ht="46.5" customHeight="1" x14ac:dyDescent="0.2">
      <c r="A59" s="54">
        <v>4210</v>
      </c>
      <c r="B59" s="55" t="s">
        <v>384</v>
      </c>
      <c r="C59" s="270">
        <v>6950000</v>
      </c>
      <c r="D59" s="409" t="str">
        <f>+D58</f>
        <v>Ingresos  según convenio con sdayr para apoyo en la realizacion y logistica de la expoganadera León 2022; convenio con municipio de León para el evento Luztopia por 4M, y convenio con Gob del estado para gastos necesarios para la instalacion del lienzo charro para feria 2023</v>
      </c>
      <c r="E59" s="409"/>
    </row>
    <row r="60" spans="1:5" x14ac:dyDescent="0.2">
      <c r="A60" s="54">
        <v>4211</v>
      </c>
      <c r="B60" s="47" t="s">
        <v>294</v>
      </c>
      <c r="C60" s="270">
        <v>0</v>
      </c>
      <c r="D60" s="55"/>
      <c r="E60" s="53"/>
    </row>
    <row r="61" spans="1:5" x14ac:dyDescent="0.2">
      <c r="A61" s="54">
        <v>4212</v>
      </c>
      <c r="B61" s="47" t="s">
        <v>291</v>
      </c>
      <c r="C61" s="270">
        <v>0</v>
      </c>
      <c r="D61" s="55"/>
      <c r="E61" s="53"/>
    </row>
    <row r="62" spans="1:5" ht="43.5" customHeight="1" x14ac:dyDescent="0.2">
      <c r="A62" s="54">
        <v>4213</v>
      </c>
      <c r="B62" s="47" t="s">
        <v>288</v>
      </c>
      <c r="C62" s="270">
        <v>6950000</v>
      </c>
      <c r="D62" s="409" t="str">
        <f>+D59</f>
        <v>Ingresos  según convenio con sdayr para apoyo en la realizacion y logistica de la expoganadera León 2022; convenio con municipio de León para el evento Luztopia por 4M, y convenio con Gob del estado para gastos necesarios para la instalacion del lienzo charro para feria 2023</v>
      </c>
      <c r="E62" s="409"/>
    </row>
    <row r="63" spans="1:5" x14ac:dyDescent="0.2">
      <c r="A63" s="54">
        <v>4214</v>
      </c>
      <c r="B63" s="47" t="s">
        <v>383</v>
      </c>
      <c r="C63" s="270">
        <v>0</v>
      </c>
      <c r="D63" s="47"/>
      <c r="E63" s="53"/>
    </row>
    <row r="64" spans="1:5" x14ac:dyDescent="0.2">
      <c r="A64" s="54">
        <v>4215</v>
      </c>
      <c r="B64" s="47" t="s">
        <v>382</v>
      </c>
      <c r="C64" s="270">
        <v>0</v>
      </c>
      <c r="D64" s="47"/>
      <c r="E64" s="53"/>
    </row>
    <row r="65" spans="1:5" x14ac:dyDescent="0.2">
      <c r="A65" s="54">
        <v>4220</v>
      </c>
      <c r="B65" s="47" t="s">
        <v>381</v>
      </c>
      <c r="C65" s="270">
        <v>0</v>
      </c>
      <c r="D65" s="47"/>
      <c r="E65" s="53"/>
    </row>
    <row r="66" spans="1:5" x14ac:dyDescent="0.2">
      <c r="A66" s="54">
        <v>4221</v>
      </c>
      <c r="B66" s="47" t="s">
        <v>380</v>
      </c>
      <c r="C66" s="270">
        <v>0</v>
      </c>
      <c r="D66" s="47"/>
      <c r="E66" s="53"/>
    </row>
    <row r="67" spans="1:5" x14ac:dyDescent="0.2">
      <c r="A67" s="54">
        <v>4223</v>
      </c>
      <c r="B67" s="47" t="s">
        <v>321</v>
      </c>
      <c r="C67" s="270">
        <v>0</v>
      </c>
      <c r="D67" s="47"/>
      <c r="E67" s="53"/>
    </row>
    <row r="68" spans="1:5" x14ac:dyDescent="0.2">
      <c r="A68" s="54">
        <v>4225</v>
      </c>
      <c r="B68" s="47" t="s">
        <v>313</v>
      </c>
      <c r="C68" s="270">
        <v>0</v>
      </c>
      <c r="D68" s="47"/>
      <c r="E68" s="53"/>
    </row>
    <row r="69" spans="1:5" x14ac:dyDescent="0.2">
      <c r="A69" s="54">
        <v>4227</v>
      </c>
      <c r="B69" s="47" t="s">
        <v>379</v>
      </c>
      <c r="C69" s="270">
        <v>0</v>
      </c>
      <c r="D69" s="47"/>
      <c r="E69" s="53"/>
    </row>
    <row r="70" spans="1:5" x14ac:dyDescent="0.2">
      <c r="A70" s="53"/>
      <c r="B70" s="53"/>
      <c r="C70" s="53"/>
      <c r="D70" s="53"/>
      <c r="E70" s="53"/>
    </row>
    <row r="71" spans="1:5" x14ac:dyDescent="0.2">
      <c r="A71" s="52" t="s">
        <v>378</v>
      </c>
      <c r="B71" s="52"/>
      <c r="C71" s="52"/>
      <c r="D71" s="52"/>
      <c r="E71" s="52"/>
    </row>
    <row r="72" spans="1:5" x14ac:dyDescent="0.2">
      <c r="A72" s="51" t="s">
        <v>101</v>
      </c>
      <c r="B72" s="51" t="s">
        <v>102</v>
      </c>
      <c r="C72" s="51" t="s">
        <v>103</v>
      </c>
      <c r="D72" s="51" t="s">
        <v>215</v>
      </c>
      <c r="E72" s="51" t="s">
        <v>118</v>
      </c>
    </row>
    <row r="73" spans="1:5" ht="21.75" customHeight="1" x14ac:dyDescent="0.2">
      <c r="A73" s="50">
        <v>4300</v>
      </c>
      <c r="B73" s="47" t="s">
        <v>377</v>
      </c>
      <c r="C73" s="270">
        <v>1722.5</v>
      </c>
      <c r="D73" s="407" t="s">
        <v>1462</v>
      </c>
      <c r="E73" s="407"/>
    </row>
    <row r="74" spans="1:5" x14ac:dyDescent="0.2">
      <c r="A74" s="50">
        <v>4310</v>
      </c>
      <c r="B74" s="47" t="s">
        <v>376</v>
      </c>
      <c r="C74" s="270">
        <v>0</v>
      </c>
      <c r="D74" s="159"/>
      <c r="E74" s="47"/>
    </row>
    <row r="75" spans="1:5" x14ac:dyDescent="0.2">
      <c r="A75" s="50">
        <v>4311</v>
      </c>
      <c r="B75" s="47" t="s">
        <v>375</v>
      </c>
      <c r="C75" s="270">
        <v>0</v>
      </c>
      <c r="D75" s="159"/>
      <c r="E75" s="47"/>
    </row>
    <row r="76" spans="1:5" x14ac:dyDescent="0.2">
      <c r="A76" s="50">
        <v>4319</v>
      </c>
      <c r="B76" s="47" t="s">
        <v>374</v>
      </c>
      <c r="C76" s="270">
        <v>0</v>
      </c>
      <c r="D76" s="159"/>
      <c r="E76" s="47"/>
    </row>
    <row r="77" spans="1:5" x14ac:dyDescent="0.2">
      <c r="A77" s="50">
        <v>4320</v>
      </c>
      <c r="B77" s="47" t="s">
        <v>373</v>
      </c>
      <c r="C77" s="270">
        <v>0</v>
      </c>
      <c r="D77" s="159"/>
      <c r="E77" s="47"/>
    </row>
    <row r="78" spans="1:5" x14ac:dyDescent="0.2">
      <c r="A78" s="50">
        <v>4321</v>
      </c>
      <c r="B78" s="47" t="s">
        <v>372</v>
      </c>
      <c r="C78" s="270">
        <v>0</v>
      </c>
      <c r="D78" s="159"/>
      <c r="E78" s="47"/>
    </row>
    <row r="79" spans="1:5" x14ac:dyDescent="0.2">
      <c r="A79" s="50">
        <v>4322</v>
      </c>
      <c r="B79" s="47" t="s">
        <v>371</v>
      </c>
      <c r="C79" s="270">
        <v>0</v>
      </c>
      <c r="D79" s="159"/>
      <c r="E79" s="47"/>
    </row>
    <row r="80" spans="1:5" x14ac:dyDescent="0.2">
      <c r="A80" s="50">
        <v>4323</v>
      </c>
      <c r="B80" s="47" t="s">
        <v>370</v>
      </c>
      <c r="C80" s="270">
        <v>0</v>
      </c>
      <c r="D80" s="159"/>
      <c r="E80" s="47"/>
    </row>
    <row r="81" spans="1:5" x14ac:dyDescent="0.2">
      <c r="A81" s="50">
        <v>4324</v>
      </c>
      <c r="B81" s="47" t="s">
        <v>369</v>
      </c>
      <c r="C81" s="270">
        <v>0</v>
      </c>
      <c r="D81" s="159"/>
      <c r="E81" s="47"/>
    </row>
    <row r="82" spans="1:5" x14ac:dyDescent="0.2">
      <c r="A82" s="50">
        <v>4325</v>
      </c>
      <c r="B82" s="47" t="s">
        <v>368</v>
      </c>
      <c r="C82" s="270">
        <v>0</v>
      </c>
      <c r="D82" s="159"/>
      <c r="E82" s="47"/>
    </row>
    <row r="83" spans="1:5" x14ac:dyDescent="0.2">
      <c r="A83" s="50">
        <v>4330</v>
      </c>
      <c r="B83" s="47" t="s">
        <v>367</v>
      </c>
      <c r="C83" s="270">
        <v>0</v>
      </c>
      <c r="D83" s="159"/>
      <c r="E83" s="47"/>
    </row>
    <row r="84" spans="1:5" x14ac:dyDescent="0.2">
      <c r="A84" s="50">
        <v>4331</v>
      </c>
      <c r="B84" s="47" t="s">
        <v>367</v>
      </c>
      <c r="C84" s="270">
        <v>0</v>
      </c>
      <c r="D84" s="159"/>
      <c r="E84" s="47"/>
    </row>
    <row r="85" spans="1:5" x14ac:dyDescent="0.2">
      <c r="A85" s="50">
        <v>4340</v>
      </c>
      <c r="B85" s="47" t="s">
        <v>366</v>
      </c>
      <c r="C85" s="270">
        <v>0</v>
      </c>
      <c r="D85" s="159"/>
      <c r="E85" s="47"/>
    </row>
    <row r="86" spans="1:5" x14ac:dyDescent="0.2">
      <c r="A86" s="50">
        <v>4341</v>
      </c>
      <c r="B86" s="47" t="s">
        <v>366</v>
      </c>
      <c r="C86" s="270">
        <v>0</v>
      </c>
      <c r="D86" s="159"/>
      <c r="E86" s="47"/>
    </row>
    <row r="87" spans="1:5" ht="23.25" customHeight="1" x14ac:dyDescent="0.2">
      <c r="A87" s="50">
        <v>4390</v>
      </c>
      <c r="B87" s="47" t="s">
        <v>360</v>
      </c>
      <c r="C87" s="270">
        <v>1722.5</v>
      </c>
      <c r="D87" s="407" t="s">
        <v>1462</v>
      </c>
      <c r="E87" s="407"/>
    </row>
    <row r="88" spans="1:5" x14ac:dyDescent="0.2">
      <c r="A88" s="50">
        <v>4392</v>
      </c>
      <c r="B88" s="47" t="s">
        <v>365</v>
      </c>
      <c r="C88" s="270">
        <v>0</v>
      </c>
      <c r="D88" s="159"/>
      <c r="E88" s="47"/>
    </row>
    <row r="89" spans="1:5" ht="24" customHeight="1" x14ac:dyDescent="0.2">
      <c r="A89" s="50">
        <v>4393</v>
      </c>
      <c r="B89" s="47" t="s">
        <v>364</v>
      </c>
      <c r="C89" s="270">
        <v>1722.5</v>
      </c>
      <c r="D89" s="408" t="str">
        <f>+D87</f>
        <v xml:space="preserve">Registro de ganancia cambiaria por la valuación de la cuenta de dolares del Patronato de la Feria </v>
      </c>
      <c r="E89" s="409"/>
    </row>
    <row r="90" spans="1:5" x14ac:dyDescent="0.2">
      <c r="A90" s="50">
        <v>4394</v>
      </c>
      <c r="B90" s="47" t="s">
        <v>363</v>
      </c>
      <c r="C90" s="270">
        <v>0</v>
      </c>
      <c r="D90" s="47"/>
      <c r="E90" s="47"/>
    </row>
    <row r="91" spans="1:5" x14ac:dyDescent="0.2">
      <c r="A91" s="50">
        <v>4395</v>
      </c>
      <c r="B91" s="47" t="s">
        <v>244</v>
      </c>
      <c r="C91" s="270">
        <v>0</v>
      </c>
      <c r="D91" s="47"/>
      <c r="E91" s="47"/>
    </row>
    <row r="92" spans="1:5" x14ac:dyDescent="0.2">
      <c r="A92" s="50">
        <v>4396</v>
      </c>
      <c r="B92" s="47" t="s">
        <v>362</v>
      </c>
      <c r="C92" s="270">
        <v>0</v>
      </c>
      <c r="D92" s="47"/>
      <c r="E92" s="47"/>
    </row>
    <row r="93" spans="1:5" x14ac:dyDescent="0.2">
      <c r="A93" s="50">
        <v>4397</v>
      </c>
      <c r="B93" s="47" t="s">
        <v>361</v>
      </c>
      <c r="C93" s="270">
        <v>0</v>
      </c>
      <c r="D93" s="47"/>
      <c r="E93" s="47"/>
    </row>
    <row r="94" spans="1:5" x14ac:dyDescent="0.2">
      <c r="A94" s="50">
        <v>4399</v>
      </c>
      <c r="B94" s="47" t="s">
        <v>360</v>
      </c>
      <c r="C94" s="270">
        <v>0</v>
      </c>
      <c r="D94" s="47"/>
      <c r="E94" s="47"/>
    </row>
    <row r="95" spans="1:5" x14ac:dyDescent="0.2">
      <c r="A95" s="53"/>
      <c r="B95" s="53"/>
      <c r="C95" s="53"/>
      <c r="D95" s="53"/>
      <c r="E95" s="53"/>
    </row>
    <row r="96" spans="1:5" x14ac:dyDescent="0.2">
      <c r="A96" s="52" t="s">
        <v>359</v>
      </c>
      <c r="B96" s="52"/>
      <c r="C96" s="52"/>
      <c r="D96" s="52"/>
      <c r="E96" s="52"/>
    </row>
    <row r="97" spans="1:5" x14ac:dyDescent="0.2">
      <c r="A97" s="51" t="s">
        <v>101</v>
      </c>
      <c r="B97" s="51" t="s">
        <v>102</v>
      </c>
      <c r="C97" s="51" t="s">
        <v>103</v>
      </c>
      <c r="D97" s="51" t="s">
        <v>358</v>
      </c>
      <c r="E97" s="51" t="s">
        <v>118</v>
      </c>
    </row>
    <row r="98" spans="1:5" x14ac:dyDescent="0.2">
      <c r="A98" s="50">
        <v>5000</v>
      </c>
      <c r="B98" s="47" t="s">
        <v>357</v>
      </c>
      <c r="C98" s="270">
        <v>179686346.16</v>
      </c>
      <c r="D98" s="160">
        <v>1</v>
      </c>
      <c r="E98" s="161"/>
    </row>
    <row r="99" spans="1:5" x14ac:dyDescent="0.2">
      <c r="A99" s="50">
        <v>5100</v>
      </c>
      <c r="B99" s="47" t="s">
        <v>356</v>
      </c>
      <c r="C99" s="270">
        <v>152998741.94</v>
      </c>
      <c r="D99" s="160">
        <v>0.8514767271396555</v>
      </c>
      <c r="E99" s="161"/>
    </row>
    <row r="100" spans="1:5" x14ac:dyDescent="0.2">
      <c r="A100" s="50">
        <v>5110</v>
      </c>
      <c r="B100" s="47" t="s">
        <v>355</v>
      </c>
      <c r="C100" s="270">
        <v>46317136.030000001</v>
      </c>
      <c r="D100" s="160">
        <v>0.2577665861643007</v>
      </c>
      <c r="E100" s="161"/>
    </row>
    <row r="101" spans="1:5" ht="78.75" x14ac:dyDescent="0.2">
      <c r="A101" s="50">
        <v>5111</v>
      </c>
      <c r="B101" s="47" t="s">
        <v>354</v>
      </c>
      <c r="C101" s="270">
        <v>22613412.829999998</v>
      </c>
      <c r="D101" s="160">
        <v>0.12584936648366205</v>
      </c>
      <c r="E101" s="162" t="s">
        <v>1463</v>
      </c>
    </row>
    <row r="102" spans="1:5" x14ac:dyDescent="0.2">
      <c r="A102" s="50">
        <v>5112</v>
      </c>
      <c r="B102" s="47" t="s">
        <v>353</v>
      </c>
      <c r="C102" s="270">
        <v>8055696.1900000004</v>
      </c>
      <c r="D102" s="160">
        <v>4.483198841845714E-2</v>
      </c>
      <c r="E102" s="162"/>
    </row>
    <row r="103" spans="1:5" x14ac:dyDescent="0.2">
      <c r="A103" s="50">
        <v>5113</v>
      </c>
      <c r="B103" s="47" t="s">
        <v>352</v>
      </c>
      <c r="C103" s="270">
        <v>5488196.46</v>
      </c>
      <c r="D103" s="160">
        <v>3.0543202515304572E-2</v>
      </c>
      <c r="E103" s="161"/>
    </row>
    <row r="104" spans="1:5" x14ac:dyDescent="0.2">
      <c r="A104" s="50">
        <v>5114</v>
      </c>
      <c r="B104" s="47" t="s">
        <v>351</v>
      </c>
      <c r="C104" s="270">
        <v>7405836.29</v>
      </c>
      <c r="D104" s="160">
        <v>4.121535357731379E-2</v>
      </c>
      <c r="E104" s="161"/>
    </row>
    <row r="105" spans="1:5" x14ac:dyDescent="0.2">
      <c r="A105" s="50">
        <v>5115</v>
      </c>
      <c r="B105" s="47" t="s">
        <v>350</v>
      </c>
      <c r="C105" s="270">
        <v>2753994.26</v>
      </c>
      <c r="D105" s="160">
        <v>1.5326675169563144E-2</v>
      </c>
      <c r="E105" s="161"/>
    </row>
    <row r="106" spans="1:5" x14ac:dyDescent="0.2">
      <c r="A106" s="50">
        <v>5116</v>
      </c>
      <c r="B106" s="47" t="s">
        <v>349</v>
      </c>
      <c r="C106" s="270">
        <v>0</v>
      </c>
      <c r="D106" s="160">
        <v>0</v>
      </c>
      <c r="E106" s="161"/>
    </row>
    <row r="107" spans="1:5" x14ac:dyDescent="0.2">
      <c r="A107" s="50">
        <v>5120</v>
      </c>
      <c r="B107" s="47" t="s">
        <v>348</v>
      </c>
      <c r="C107" s="270">
        <v>5719192.1799999997</v>
      </c>
      <c r="D107" s="160">
        <v>3.1828752168555977E-2</v>
      </c>
      <c r="E107" s="161"/>
    </row>
    <row r="108" spans="1:5" x14ac:dyDescent="0.2">
      <c r="A108" s="50">
        <v>5121</v>
      </c>
      <c r="B108" s="47" t="s">
        <v>347</v>
      </c>
      <c r="C108" s="270">
        <v>1617593.3</v>
      </c>
      <c r="D108" s="160">
        <v>9.0023161724243055E-3</v>
      </c>
      <c r="E108" s="161"/>
    </row>
    <row r="109" spans="1:5" x14ac:dyDescent="0.2">
      <c r="A109" s="50">
        <v>5122</v>
      </c>
      <c r="B109" s="47" t="s">
        <v>346</v>
      </c>
      <c r="C109" s="270">
        <v>1414823.73</v>
      </c>
      <c r="D109" s="160">
        <v>7.8738521887477403E-3</v>
      </c>
      <c r="E109" s="161"/>
    </row>
    <row r="110" spans="1:5" x14ac:dyDescent="0.2">
      <c r="A110" s="50">
        <v>5123</v>
      </c>
      <c r="B110" s="47" t="s">
        <v>345</v>
      </c>
      <c r="C110" s="270">
        <v>0</v>
      </c>
      <c r="D110" s="160">
        <v>0</v>
      </c>
      <c r="E110" s="161"/>
    </row>
    <row r="111" spans="1:5" x14ac:dyDescent="0.2">
      <c r="A111" s="50">
        <v>5124</v>
      </c>
      <c r="B111" s="47" t="s">
        <v>344</v>
      </c>
      <c r="C111" s="270">
        <v>1492292.05</v>
      </c>
      <c r="D111" s="160">
        <v>8.304982998937508E-3</v>
      </c>
      <c r="E111" s="161"/>
    </row>
    <row r="112" spans="1:5" x14ac:dyDescent="0.2">
      <c r="A112" s="50">
        <v>5125</v>
      </c>
      <c r="B112" s="47" t="s">
        <v>343</v>
      </c>
      <c r="C112" s="270">
        <v>326693.48</v>
      </c>
      <c r="D112" s="160">
        <v>1.8181319114202415E-3</v>
      </c>
      <c r="E112" s="161"/>
    </row>
    <row r="113" spans="1:5" x14ac:dyDescent="0.2">
      <c r="A113" s="50">
        <v>5126</v>
      </c>
      <c r="B113" s="47" t="s">
        <v>342</v>
      </c>
      <c r="C113" s="270">
        <v>276916.81</v>
      </c>
      <c r="D113" s="160">
        <v>1.5411121430084736E-3</v>
      </c>
      <c r="E113" s="161"/>
    </row>
    <row r="114" spans="1:5" x14ac:dyDescent="0.2">
      <c r="A114" s="50">
        <v>5127</v>
      </c>
      <c r="B114" s="47" t="s">
        <v>341</v>
      </c>
      <c r="C114" s="270">
        <v>385210.99</v>
      </c>
      <c r="D114" s="160">
        <v>2.143796666982101E-3</v>
      </c>
      <c r="E114" s="161"/>
    </row>
    <row r="115" spans="1:5" x14ac:dyDescent="0.2">
      <c r="A115" s="50">
        <v>5128</v>
      </c>
      <c r="B115" s="47" t="s">
        <v>340</v>
      </c>
      <c r="C115" s="270">
        <v>0</v>
      </c>
      <c r="D115" s="160">
        <v>0</v>
      </c>
      <c r="E115" s="161"/>
    </row>
    <row r="116" spans="1:5" x14ac:dyDescent="0.2">
      <c r="A116" s="50">
        <v>5129</v>
      </c>
      <c r="B116" s="47" t="s">
        <v>339</v>
      </c>
      <c r="C116" s="270">
        <v>205661.82</v>
      </c>
      <c r="D116" s="160">
        <v>1.1445600870356081E-3</v>
      </c>
      <c r="E116" s="161"/>
    </row>
    <row r="117" spans="1:5" x14ac:dyDescent="0.2">
      <c r="A117" s="50">
        <v>5130</v>
      </c>
      <c r="B117" s="47" t="s">
        <v>338</v>
      </c>
      <c r="C117" s="270">
        <v>100962413.73</v>
      </c>
      <c r="D117" s="160">
        <v>0.56188138880679883</v>
      </c>
      <c r="E117" s="55"/>
    </row>
    <row r="118" spans="1:5" x14ac:dyDescent="0.2">
      <c r="A118" s="50">
        <v>5131</v>
      </c>
      <c r="B118" s="47" t="s">
        <v>337</v>
      </c>
      <c r="C118" s="270">
        <v>11635160.060000001</v>
      </c>
      <c r="D118" s="160">
        <v>6.4752610917023057E-2</v>
      </c>
      <c r="E118" s="161"/>
    </row>
    <row r="119" spans="1:5" x14ac:dyDescent="0.2">
      <c r="A119" s="50">
        <v>5132</v>
      </c>
      <c r="B119" s="47" t="s">
        <v>336</v>
      </c>
      <c r="C119" s="270">
        <v>13525935.640000001</v>
      </c>
      <c r="D119" s="160">
        <v>7.5275255627692272E-2</v>
      </c>
      <c r="E119" s="163"/>
    </row>
    <row r="120" spans="1:5" x14ac:dyDescent="0.2">
      <c r="A120" s="50">
        <v>5133</v>
      </c>
      <c r="B120" s="47" t="s">
        <v>335</v>
      </c>
      <c r="C120" s="270">
        <v>6019888.1399999997</v>
      </c>
      <c r="D120" s="160">
        <v>3.3502201300479713E-2</v>
      </c>
      <c r="E120" s="161"/>
    </row>
    <row r="121" spans="1:5" x14ac:dyDescent="0.2">
      <c r="A121" s="50">
        <v>5134</v>
      </c>
      <c r="B121" s="47" t="s">
        <v>334</v>
      </c>
      <c r="C121" s="270">
        <v>541982.41</v>
      </c>
      <c r="D121" s="160">
        <v>3.0162693024955662E-3</v>
      </c>
      <c r="E121" s="161"/>
    </row>
    <row r="122" spans="1:5" x14ac:dyDescent="0.2">
      <c r="A122" s="50">
        <v>5135</v>
      </c>
      <c r="B122" s="47" t="s">
        <v>333</v>
      </c>
      <c r="C122" s="270">
        <v>6122420.8600000003</v>
      </c>
      <c r="D122" s="160">
        <v>3.4072821841167326E-2</v>
      </c>
      <c r="E122" s="161"/>
    </row>
    <row r="123" spans="1:5" x14ac:dyDescent="0.2">
      <c r="A123" s="50">
        <v>5136</v>
      </c>
      <c r="B123" s="47" t="s">
        <v>332</v>
      </c>
      <c r="C123" s="270">
        <v>7336440.04</v>
      </c>
      <c r="D123" s="160">
        <v>4.0829145879939799E-2</v>
      </c>
      <c r="E123" s="161"/>
    </row>
    <row r="124" spans="1:5" x14ac:dyDescent="0.2">
      <c r="A124" s="50">
        <v>5137</v>
      </c>
      <c r="B124" s="47" t="s">
        <v>331</v>
      </c>
      <c r="C124" s="270">
        <v>749104.45</v>
      </c>
      <c r="D124" s="160">
        <v>4.1689558834535319E-3</v>
      </c>
      <c r="E124" s="161"/>
    </row>
    <row r="125" spans="1:5" ht="157.5" x14ac:dyDescent="0.2">
      <c r="A125" s="50">
        <v>5138</v>
      </c>
      <c r="B125" s="164" t="s">
        <v>330</v>
      </c>
      <c r="C125" s="324">
        <v>46799540.340000004</v>
      </c>
      <c r="D125" s="165">
        <v>0.26045128825941954</v>
      </c>
      <c r="E125" s="166" t="s">
        <v>1464</v>
      </c>
    </row>
    <row r="126" spans="1:5" x14ac:dyDescent="0.2">
      <c r="A126" s="50">
        <v>5139</v>
      </c>
      <c r="B126" s="47" t="s">
        <v>329</v>
      </c>
      <c r="C126" s="270">
        <v>8231941.79</v>
      </c>
      <c r="D126" s="160">
        <v>4.5812839795128041E-2</v>
      </c>
      <c r="E126" s="161"/>
    </row>
    <row r="127" spans="1:5" x14ac:dyDescent="0.2">
      <c r="A127" s="50">
        <v>5200</v>
      </c>
      <c r="B127" s="47" t="s">
        <v>328</v>
      </c>
      <c r="C127" s="270">
        <v>8950731.9100000001</v>
      </c>
      <c r="D127" s="160">
        <v>4.9813088758730202E-2</v>
      </c>
      <c r="E127" s="161"/>
    </row>
    <row r="128" spans="1:5" x14ac:dyDescent="0.2">
      <c r="A128" s="50">
        <v>5210</v>
      </c>
      <c r="B128" s="47" t="s">
        <v>327</v>
      </c>
      <c r="C128" s="270">
        <v>0</v>
      </c>
      <c r="D128" s="160">
        <v>0</v>
      </c>
      <c r="E128" s="161"/>
    </row>
    <row r="129" spans="1:5" x14ac:dyDescent="0.2">
      <c r="A129" s="50">
        <v>5211</v>
      </c>
      <c r="B129" s="47" t="s">
        <v>326</v>
      </c>
      <c r="C129" s="270">
        <v>0</v>
      </c>
      <c r="D129" s="160">
        <v>0</v>
      </c>
      <c r="E129" s="161"/>
    </row>
    <row r="130" spans="1:5" x14ac:dyDescent="0.2">
      <c r="A130" s="50">
        <v>5212</v>
      </c>
      <c r="B130" s="47" t="s">
        <v>325</v>
      </c>
      <c r="C130" s="270">
        <v>0</v>
      </c>
      <c r="D130" s="160">
        <v>0</v>
      </c>
      <c r="E130" s="161"/>
    </row>
    <row r="131" spans="1:5" x14ac:dyDescent="0.2">
      <c r="A131" s="50">
        <v>5220</v>
      </c>
      <c r="B131" s="47" t="s">
        <v>324</v>
      </c>
      <c r="C131" s="270">
        <v>8950731.9100000001</v>
      </c>
      <c r="D131" s="160">
        <v>4.9813088758730202E-2</v>
      </c>
      <c r="E131" s="161"/>
    </row>
    <row r="132" spans="1:5" x14ac:dyDescent="0.2">
      <c r="A132" s="50">
        <v>5221</v>
      </c>
      <c r="B132" s="47" t="s">
        <v>323</v>
      </c>
      <c r="C132" s="270">
        <v>8950731.9100000001</v>
      </c>
      <c r="D132" s="160">
        <v>4.9813088758730202E-2</v>
      </c>
      <c r="E132" s="161"/>
    </row>
    <row r="133" spans="1:5" x14ac:dyDescent="0.2">
      <c r="A133" s="50">
        <v>5222</v>
      </c>
      <c r="B133" s="47" t="s">
        <v>322</v>
      </c>
      <c r="C133" s="270">
        <v>0</v>
      </c>
      <c r="D133" s="160">
        <v>0</v>
      </c>
      <c r="E133" s="161"/>
    </row>
    <row r="134" spans="1:5" x14ac:dyDescent="0.2">
      <c r="A134" s="50">
        <v>5230</v>
      </c>
      <c r="B134" s="47" t="s">
        <v>321</v>
      </c>
      <c r="C134" s="270">
        <v>0</v>
      </c>
      <c r="D134" s="160">
        <v>0</v>
      </c>
      <c r="E134" s="161"/>
    </row>
    <row r="135" spans="1:5" x14ac:dyDescent="0.2">
      <c r="A135" s="50">
        <v>5231</v>
      </c>
      <c r="B135" s="47" t="s">
        <v>320</v>
      </c>
      <c r="C135" s="270">
        <v>0</v>
      </c>
      <c r="D135" s="160">
        <v>0</v>
      </c>
      <c r="E135" s="161"/>
    </row>
    <row r="136" spans="1:5" x14ac:dyDescent="0.2">
      <c r="A136" s="50">
        <v>5232</v>
      </c>
      <c r="B136" s="47" t="s">
        <v>319</v>
      </c>
      <c r="C136" s="270">
        <v>0</v>
      </c>
      <c r="D136" s="160">
        <v>0</v>
      </c>
      <c r="E136" s="161"/>
    </row>
    <row r="137" spans="1:5" x14ac:dyDescent="0.2">
      <c r="A137" s="50">
        <v>5240</v>
      </c>
      <c r="B137" s="47" t="s">
        <v>318</v>
      </c>
      <c r="C137" s="270">
        <v>0</v>
      </c>
      <c r="D137" s="160">
        <v>0</v>
      </c>
      <c r="E137" s="161"/>
    </row>
    <row r="138" spans="1:5" x14ac:dyDescent="0.2">
      <c r="A138" s="50">
        <v>5241</v>
      </c>
      <c r="B138" s="47" t="s">
        <v>317</v>
      </c>
      <c r="C138" s="270">
        <v>0</v>
      </c>
      <c r="D138" s="160">
        <v>0</v>
      </c>
      <c r="E138" s="161"/>
    </row>
    <row r="139" spans="1:5" x14ac:dyDescent="0.2">
      <c r="A139" s="50">
        <v>5242</v>
      </c>
      <c r="B139" s="47" t="s">
        <v>316</v>
      </c>
      <c r="C139" s="270">
        <v>0</v>
      </c>
      <c r="D139" s="160">
        <v>0</v>
      </c>
      <c r="E139" s="161"/>
    </row>
    <row r="140" spans="1:5" x14ac:dyDescent="0.2">
      <c r="A140" s="50">
        <v>5243</v>
      </c>
      <c r="B140" s="47" t="s">
        <v>315</v>
      </c>
      <c r="C140" s="270">
        <v>0</v>
      </c>
      <c r="D140" s="160">
        <v>0</v>
      </c>
      <c r="E140" s="161"/>
    </row>
    <row r="141" spans="1:5" x14ac:dyDescent="0.2">
      <c r="A141" s="50">
        <v>5244</v>
      </c>
      <c r="B141" s="47" t="s">
        <v>314</v>
      </c>
      <c r="C141" s="270">
        <v>0</v>
      </c>
      <c r="D141" s="160">
        <v>0</v>
      </c>
      <c r="E141" s="161"/>
    </row>
    <row r="142" spans="1:5" x14ac:dyDescent="0.2">
      <c r="A142" s="50">
        <v>5250</v>
      </c>
      <c r="B142" s="47" t="s">
        <v>313</v>
      </c>
      <c r="C142" s="270">
        <v>0</v>
      </c>
      <c r="D142" s="160">
        <v>0</v>
      </c>
      <c r="E142" s="161"/>
    </row>
    <row r="143" spans="1:5" x14ac:dyDescent="0.2">
      <c r="A143" s="50">
        <v>5251</v>
      </c>
      <c r="B143" s="47" t="s">
        <v>312</v>
      </c>
      <c r="C143" s="270">
        <v>0</v>
      </c>
      <c r="D143" s="160">
        <v>0</v>
      </c>
      <c r="E143" s="161"/>
    </row>
    <row r="144" spans="1:5" x14ac:dyDescent="0.2">
      <c r="A144" s="50">
        <v>5252</v>
      </c>
      <c r="B144" s="47" t="s">
        <v>311</v>
      </c>
      <c r="C144" s="270">
        <v>0</v>
      </c>
      <c r="D144" s="160">
        <v>0</v>
      </c>
      <c r="E144" s="161"/>
    </row>
    <row r="145" spans="1:5" x14ac:dyDescent="0.2">
      <c r="A145" s="50">
        <v>5259</v>
      </c>
      <c r="B145" s="47" t="s">
        <v>310</v>
      </c>
      <c r="C145" s="270">
        <v>0</v>
      </c>
      <c r="D145" s="160">
        <v>0</v>
      </c>
      <c r="E145" s="161"/>
    </row>
    <row r="146" spans="1:5" x14ac:dyDescent="0.2">
      <c r="A146" s="50">
        <v>5260</v>
      </c>
      <c r="B146" s="47" t="s">
        <v>309</v>
      </c>
      <c r="C146" s="270">
        <v>0</v>
      </c>
      <c r="D146" s="160">
        <v>0</v>
      </c>
      <c r="E146" s="161"/>
    </row>
    <row r="147" spans="1:5" x14ac:dyDescent="0.2">
      <c r="A147" s="50">
        <v>5261</v>
      </c>
      <c r="B147" s="47" t="s">
        <v>308</v>
      </c>
      <c r="C147" s="270">
        <v>0</v>
      </c>
      <c r="D147" s="160">
        <v>0</v>
      </c>
      <c r="E147" s="161"/>
    </row>
    <row r="148" spans="1:5" x14ac:dyDescent="0.2">
      <c r="A148" s="50">
        <v>5262</v>
      </c>
      <c r="B148" s="47" t="s">
        <v>307</v>
      </c>
      <c r="C148" s="270">
        <v>0</v>
      </c>
      <c r="D148" s="160">
        <v>0</v>
      </c>
      <c r="E148" s="161"/>
    </row>
    <row r="149" spans="1:5" x14ac:dyDescent="0.2">
      <c r="A149" s="50">
        <v>5270</v>
      </c>
      <c r="B149" s="47" t="s">
        <v>306</v>
      </c>
      <c r="C149" s="270">
        <v>0</v>
      </c>
      <c r="D149" s="160">
        <v>0</v>
      </c>
      <c r="E149" s="161"/>
    </row>
    <row r="150" spans="1:5" x14ac:dyDescent="0.2">
      <c r="A150" s="50">
        <v>5271</v>
      </c>
      <c r="B150" s="47" t="s">
        <v>305</v>
      </c>
      <c r="C150" s="270">
        <v>0</v>
      </c>
      <c r="D150" s="160">
        <v>0</v>
      </c>
      <c r="E150" s="161"/>
    </row>
    <row r="151" spans="1:5" x14ac:dyDescent="0.2">
      <c r="A151" s="50">
        <v>5280</v>
      </c>
      <c r="B151" s="47" t="s">
        <v>304</v>
      </c>
      <c r="C151" s="270">
        <v>0</v>
      </c>
      <c r="D151" s="160">
        <v>0</v>
      </c>
      <c r="E151" s="161"/>
    </row>
    <row r="152" spans="1:5" x14ac:dyDescent="0.2">
      <c r="A152" s="50">
        <v>5281</v>
      </c>
      <c r="B152" s="47" t="s">
        <v>303</v>
      </c>
      <c r="C152" s="270">
        <v>0</v>
      </c>
      <c r="D152" s="160">
        <v>0</v>
      </c>
      <c r="E152" s="161"/>
    </row>
    <row r="153" spans="1:5" x14ac:dyDescent="0.2">
      <c r="A153" s="50">
        <v>5282</v>
      </c>
      <c r="B153" s="47" t="s">
        <v>302</v>
      </c>
      <c r="C153" s="270">
        <v>0</v>
      </c>
      <c r="D153" s="160">
        <v>0</v>
      </c>
      <c r="E153" s="161"/>
    </row>
    <row r="154" spans="1:5" x14ac:dyDescent="0.2">
      <c r="A154" s="50">
        <v>5283</v>
      </c>
      <c r="B154" s="47" t="s">
        <v>301</v>
      </c>
      <c r="C154" s="270">
        <v>0</v>
      </c>
      <c r="D154" s="160">
        <v>0</v>
      </c>
      <c r="E154" s="161"/>
    </row>
    <row r="155" spans="1:5" x14ac:dyDescent="0.2">
      <c r="A155" s="50">
        <v>5284</v>
      </c>
      <c r="B155" s="47" t="s">
        <v>300</v>
      </c>
      <c r="C155" s="270">
        <v>0</v>
      </c>
      <c r="D155" s="160">
        <v>0</v>
      </c>
      <c r="E155" s="161"/>
    </row>
    <row r="156" spans="1:5" x14ac:dyDescent="0.2">
      <c r="A156" s="50">
        <v>5285</v>
      </c>
      <c r="B156" s="47" t="s">
        <v>299</v>
      </c>
      <c r="C156" s="270">
        <v>0</v>
      </c>
      <c r="D156" s="160">
        <v>0</v>
      </c>
      <c r="E156" s="161"/>
    </row>
    <row r="157" spans="1:5" x14ac:dyDescent="0.2">
      <c r="A157" s="50">
        <v>5290</v>
      </c>
      <c r="B157" s="47" t="s">
        <v>298</v>
      </c>
      <c r="C157" s="270">
        <v>0</v>
      </c>
      <c r="D157" s="160">
        <v>0</v>
      </c>
      <c r="E157" s="161"/>
    </row>
    <row r="158" spans="1:5" x14ac:dyDescent="0.2">
      <c r="A158" s="50">
        <v>5291</v>
      </c>
      <c r="B158" s="47" t="s">
        <v>297</v>
      </c>
      <c r="C158" s="270">
        <v>0</v>
      </c>
      <c r="D158" s="160">
        <v>0</v>
      </c>
      <c r="E158" s="161"/>
    </row>
    <row r="159" spans="1:5" x14ac:dyDescent="0.2">
      <c r="A159" s="50">
        <v>5292</v>
      </c>
      <c r="B159" s="47" t="s">
        <v>296</v>
      </c>
      <c r="C159" s="270">
        <v>0</v>
      </c>
      <c r="D159" s="160">
        <v>0</v>
      </c>
      <c r="E159" s="161"/>
    </row>
    <row r="160" spans="1:5" x14ac:dyDescent="0.2">
      <c r="A160" s="50">
        <v>5300</v>
      </c>
      <c r="B160" s="47" t="s">
        <v>295</v>
      </c>
      <c r="C160" s="270">
        <v>733300</v>
      </c>
      <c r="D160" s="160">
        <v>4.0810001186569848E-3</v>
      </c>
      <c r="E160" s="161"/>
    </row>
    <row r="161" spans="1:5" x14ac:dyDescent="0.2">
      <c r="A161" s="50">
        <v>5310</v>
      </c>
      <c r="B161" s="47" t="s">
        <v>294</v>
      </c>
      <c r="C161" s="270">
        <v>0</v>
      </c>
      <c r="D161" s="160">
        <v>0</v>
      </c>
      <c r="E161" s="161"/>
    </row>
    <row r="162" spans="1:5" x14ac:dyDescent="0.2">
      <c r="A162" s="50">
        <v>5311</v>
      </c>
      <c r="B162" s="47" t="s">
        <v>293</v>
      </c>
      <c r="C162" s="270">
        <v>0</v>
      </c>
      <c r="D162" s="160">
        <v>0</v>
      </c>
      <c r="E162" s="161"/>
    </row>
    <row r="163" spans="1:5" x14ac:dyDescent="0.2">
      <c r="A163" s="50">
        <v>5312</v>
      </c>
      <c r="B163" s="47" t="s">
        <v>292</v>
      </c>
      <c r="C163" s="270">
        <v>0</v>
      </c>
      <c r="D163" s="160">
        <v>0</v>
      </c>
      <c r="E163" s="161"/>
    </row>
    <row r="164" spans="1:5" x14ac:dyDescent="0.2">
      <c r="A164" s="50">
        <v>5320</v>
      </c>
      <c r="B164" s="47" t="s">
        <v>291</v>
      </c>
      <c r="C164" s="270">
        <v>0</v>
      </c>
      <c r="D164" s="160">
        <v>0</v>
      </c>
      <c r="E164" s="161"/>
    </row>
    <row r="165" spans="1:5" x14ac:dyDescent="0.2">
      <c r="A165" s="50">
        <v>5321</v>
      </c>
      <c r="B165" s="47" t="s">
        <v>290</v>
      </c>
      <c r="C165" s="270">
        <v>0</v>
      </c>
      <c r="D165" s="160">
        <v>0</v>
      </c>
      <c r="E165" s="161"/>
    </row>
    <row r="166" spans="1:5" x14ac:dyDescent="0.2">
      <c r="A166" s="50">
        <v>5322</v>
      </c>
      <c r="B166" s="47" t="s">
        <v>289</v>
      </c>
      <c r="C166" s="270">
        <v>0</v>
      </c>
      <c r="D166" s="160">
        <v>0</v>
      </c>
      <c r="E166" s="161"/>
    </row>
    <row r="167" spans="1:5" x14ac:dyDescent="0.2">
      <c r="A167" s="50">
        <v>5330</v>
      </c>
      <c r="B167" s="47" t="s">
        <v>288</v>
      </c>
      <c r="C167" s="270">
        <v>733300</v>
      </c>
      <c r="D167" s="160">
        <v>4.0810001186569848E-3</v>
      </c>
      <c r="E167" s="161"/>
    </row>
    <row r="168" spans="1:5" x14ac:dyDescent="0.2">
      <c r="A168" s="50">
        <v>5331</v>
      </c>
      <c r="B168" s="47" t="s">
        <v>287</v>
      </c>
      <c r="C168" s="270">
        <v>0</v>
      </c>
      <c r="D168" s="160">
        <v>0</v>
      </c>
      <c r="E168" s="161"/>
    </row>
    <row r="169" spans="1:5" x14ac:dyDescent="0.2">
      <c r="A169" s="50">
        <v>5332</v>
      </c>
      <c r="B169" s="47" t="s">
        <v>286</v>
      </c>
      <c r="C169" s="270">
        <v>733300</v>
      </c>
      <c r="D169" s="160">
        <v>4.0810001186569848E-3</v>
      </c>
      <c r="E169" s="161"/>
    </row>
    <row r="170" spans="1:5" x14ac:dyDescent="0.2">
      <c r="A170" s="50">
        <v>5400</v>
      </c>
      <c r="B170" s="47" t="s">
        <v>285</v>
      </c>
      <c r="C170" s="270">
        <v>0</v>
      </c>
      <c r="D170" s="160">
        <v>0</v>
      </c>
      <c r="E170" s="161"/>
    </row>
    <row r="171" spans="1:5" x14ac:dyDescent="0.2">
      <c r="A171" s="50">
        <v>5410</v>
      </c>
      <c r="B171" s="47" t="s">
        <v>284</v>
      </c>
      <c r="C171" s="270">
        <v>0</v>
      </c>
      <c r="D171" s="160">
        <v>0</v>
      </c>
      <c r="E171" s="161"/>
    </row>
    <row r="172" spans="1:5" x14ac:dyDescent="0.2">
      <c r="A172" s="50">
        <v>5411</v>
      </c>
      <c r="B172" s="47" t="s">
        <v>283</v>
      </c>
      <c r="C172" s="270">
        <v>0</v>
      </c>
      <c r="D172" s="160">
        <v>0</v>
      </c>
      <c r="E172" s="161"/>
    </row>
    <row r="173" spans="1:5" x14ac:dyDescent="0.2">
      <c r="A173" s="50">
        <v>5412</v>
      </c>
      <c r="B173" s="47" t="s">
        <v>282</v>
      </c>
      <c r="C173" s="270">
        <v>0</v>
      </c>
      <c r="D173" s="160">
        <v>0</v>
      </c>
      <c r="E173" s="161"/>
    </row>
    <row r="174" spans="1:5" x14ac:dyDescent="0.2">
      <c r="A174" s="50">
        <v>5420</v>
      </c>
      <c r="B174" s="47" t="s">
        <v>281</v>
      </c>
      <c r="C174" s="270">
        <v>0</v>
      </c>
      <c r="D174" s="160">
        <v>0</v>
      </c>
      <c r="E174" s="161"/>
    </row>
    <row r="175" spans="1:5" x14ac:dyDescent="0.2">
      <c r="A175" s="50">
        <v>5421</v>
      </c>
      <c r="B175" s="47" t="s">
        <v>280</v>
      </c>
      <c r="C175" s="270">
        <v>0</v>
      </c>
      <c r="D175" s="160">
        <v>0</v>
      </c>
      <c r="E175" s="161"/>
    </row>
    <row r="176" spans="1:5" x14ac:dyDescent="0.2">
      <c r="A176" s="50">
        <v>5422</v>
      </c>
      <c r="B176" s="47" t="s">
        <v>279</v>
      </c>
      <c r="C176" s="270">
        <v>0</v>
      </c>
      <c r="D176" s="160">
        <v>0</v>
      </c>
      <c r="E176" s="161"/>
    </row>
    <row r="177" spans="1:5" x14ac:dyDescent="0.2">
      <c r="A177" s="50">
        <v>5430</v>
      </c>
      <c r="B177" s="47" t="s">
        <v>278</v>
      </c>
      <c r="C177" s="270">
        <v>0</v>
      </c>
      <c r="D177" s="160">
        <v>0</v>
      </c>
      <c r="E177" s="161"/>
    </row>
    <row r="178" spans="1:5" x14ac:dyDescent="0.2">
      <c r="A178" s="50">
        <v>5431</v>
      </c>
      <c r="B178" s="47" t="s">
        <v>277</v>
      </c>
      <c r="C178" s="270">
        <v>0</v>
      </c>
      <c r="D178" s="160">
        <v>0</v>
      </c>
      <c r="E178" s="161"/>
    </row>
    <row r="179" spans="1:5" x14ac:dyDescent="0.2">
      <c r="A179" s="50">
        <v>5432</v>
      </c>
      <c r="B179" s="47" t="s">
        <v>276</v>
      </c>
      <c r="C179" s="270">
        <v>0</v>
      </c>
      <c r="D179" s="160">
        <v>0</v>
      </c>
      <c r="E179" s="161"/>
    </row>
    <row r="180" spans="1:5" x14ac:dyDescent="0.2">
      <c r="A180" s="50">
        <v>5440</v>
      </c>
      <c r="B180" s="47" t="s">
        <v>275</v>
      </c>
      <c r="C180" s="270">
        <v>0</v>
      </c>
      <c r="D180" s="160">
        <v>0</v>
      </c>
      <c r="E180" s="161"/>
    </row>
    <row r="181" spans="1:5" x14ac:dyDescent="0.2">
      <c r="A181" s="50">
        <v>5441</v>
      </c>
      <c r="B181" s="47" t="s">
        <v>275</v>
      </c>
      <c r="C181" s="270">
        <v>0</v>
      </c>
      <c r="D181" s="160">
        <v>0</v>
      </c>
      <c r="E181" s="161"/>
    </row>
    <row r="182" spans="1:5" x14ac:dyDescent="0.2">
      <c r="A182" s="50">
        <v>5450</v>
      </c>
      <c r="B182" s="47" t="s">
        <v>274</v>
      </c>
      <c r="C182" s="270">
        <v>0</v>
      </c>
      <c r="D182" s="160">
        <v>0</v>
      </c>
      <c r="E182" s="161"/>
    </row>
    <row r="183" spans="1:5" x14ac:dyDescent="0.2">
      <c r="A183" s="50">
        <v>5451</v>
      </c>
      <c r="B183" s="47" t="s">
        <v>273</v>
      </c>
      <c r="C183" s="270">
        <v>0</v>
      </c>
      <c r="D183" s="160">
        <v>0</v>
      </c>
      <c r="E183" s="161"/>
    </row>
    <row r="184" spans="1:5" x14ac:dyDescent="0.2">
      <c r="A184" s="50">
        <v>5452</v>
      </c>
      <c r="B184" s="47" t="s">
        <v>272</v>
      </c>
      <c r="C184" s="270">
        <v>0</v>
      </c>
      <c r="D184" s="160">
        <v>0</v>
      </c>
      <c r="E184" s="161"/>
    </row>
    <row r="185" spans="1:5" x14ac:dyDescent="0.2">
      <c r="A185" s="50">
        <v>5500</v>
      </c>
      <c r="B185" s="47" t="s">
        <v>271</v>
      </c>
      <c r="C185" s="270">
        <v>17003572.309999999</v>
      </c>
      <c r="D185" s="160">
        <v>9.4629183982957332E-2</v>
      </c>
      <c r="E185" s="161"/>
    </row>
    <row r="186" spans="1:5" x14ac:dyDescent="0.2">
      <c r="A186" s="50">
        <v>5510</v>
      </c>
      <c r="B186" s="47" t="s">
        <v>270</v>
      </c>
      <c r="C186" s="270">
        <v>17000097.850000001</v>
      </c>
      <c r="D186" s="160">
        <v>9.460984773357474E-2</v>
      </c>
      <c r="E186" s="161"/>
    </row>
    <row r="187" spans="1:5" x14ac:dyDescent="0.2">
      <c r="A187" s="50">
        <v>5511</v>
      </c>
      <c r="B187" s="47" t="s">
        <v>269</v>
      </c>
      <c r="C187" s="270">
        <v>0</v>
      </c>
      <c r="D187" s="160">
        <v>0</v>
      </c>
      <c r="E187" s="161"/>
    </row>
    <row r="188" spans="1:5" x14ac:dyDescent="0.2">
      <c r="A188" s="50">
        <v>5512</v>
      </c>
      <c r="B188" s="47" t="s">
        <v>268</v>
      </c>
      <c r="C188" s="270">
        <v>0</v>
      </c>
      <c r="D188" s="160">
        <v>0</v>
      </c>
      <c r="E188" s="161"/>
    </row>
    <row r="189" spans="1:5" x14ac:dyDescent="0.2">
      <c r="A189" s="50">
        <v>5513</v>
      </c>
      <c r="B189" s="47" t="s">
        <v>267</v>
      </c>
      <c r="C189" s="270">
        <v>14699652.34</v>
      </c>
      <c r="D189" s="160">
        <v>8.1807286163584375E-2</v>
      </c>
      <c r="E189" s="167"/>
    </row>
    <row r="190" spans="1:5" x14ac:dyDescent="0.2">
      <c r="A190" s="50">
        <v>5514</v>
      </c>
      <c r="B190" s="47" t="s">
        <v>266</v>
      </c>
      <c r="C190" s="270">
        <v>0</v>
      </c>
      <c r="D190" s="160">
        <v>0</v>
      </c>
      <c r="E190" s="161"/>
    </row>
    <row r="191" spans="1:5" x14ac:dyDescent="0.2">
      <c r="A191" s="50">
        <v>5515</v>
      </c>
      <c r="B191" s="47" t="s">
        <v>265</v>
      </c>
      <c r="C191" s="270">
        <v>2300445.5099999998</v>
      </c>
      <c r="D191" s="160">
        <v>1.2802561569990354E-2</v>
      </c>
      <c r="E191" s="161"/>
    </row>
    <row r="192" spans="1:5" x14ac:dyDescent="0.2">
      <c r="A192" s="50">
        <v>5516</v>
      </c>
      <c r="B192" s="47" t="s">
        <v>264</v>
      </c>
      <c r="C192" s="270">
        <v>0</v>
      </c>
      <c r="D192" s="160">
        <v>0</v>
      </c>
      <c r="E192" s="161"/>
    </row>
    <row r="193" spans="1:5" x14ac:dyDescent="0.2">
      <c r="A193" s="50">
        <v>5517</v>
      </c>
      <c r="B193" s="47" t="s">
        <v>263</v>
      </c>
      <c r="C193" s="270">
        <v>0</v>
      </c>
      <c r="D193" s="160">
        <v>0</v>
      </c>
      <c r="E193" s="161"/>
    </row>
    <row r="194" spans="1:5" x14ac:dyDescent="0.2">
      <c r="A194" s="50">
        <v>5518</v>
      </c>
      <c r="B194" s="47" t="s">
        <v>262</v>
      </c>
      <c r="C194" s="270">
        <v>0</v>
      </c>
      <c r="D194" s="160">
        <v>0</v>
      </c>
      <c r="E194" s="161"/>
    </row>
    <row r="195" spans="1:5" x14ac:dyDescent="0.2">
      <c r="A195" s="50">
        <v>5520</v>
      </c>
      <c r="B195" s="47" t="s">
        <v>261</v>
      </c>
      <c r="C195" s="270">
        <v>0</v>
      </c>
      <c r="D195" s="160">
        <v>0</v>
      </c>
      <c r="E195" s="161"/>
    </row>
    <row r="196" spans="1:5" x14ac:dyDescent="0.2">
      <c r="A196" s="50">
        <v>5521</v>
      </c>
      <c r="B196" s="47" t="s">
        <v>260</v>
      </c>
      <c r="C196" s="270">
        <v>0</v>
      </c>
      <c r="D196" s="160">
        <v>0</v>
      </c>
      <c r="E196" s="161"/>
    </row>
    <row r="197" spans="1:5" x14ac:dyDescent="0.2">
      <c r="A197" s="50">
        <v>5522</v>
      </c>
      <c r="B197" s="47" t="s">
        <v>259</v>
      </c>
      <c r="C197" s="270">
        <v>0</v>
      </c>
      <c r="D197" s="160">
        <v>0</v>
      </c>
      <c r="E197" s="161"/>
    </row>
    <row r="198" spans="1:5" x14ac:dyDescent="0.2">
      <c r="A198" s="50">
        <v>5530</v>
      </c>
      <c r="B198" s="47" t="s">
        <v>258</v>
      </c>
      <c r="C198" s="270">
        <v>0</v>
      </c>
      <c r="D198" s="160">
        <v>0</v>
      </c>
      <c r="E198" s="161"/>
    </row>
    <row r="199" spans="1:5" x14ac:dyDescent="0.2">
      <c r="A199" s="50">
        <v>5531</v>
      </c>
      <c r="B199" s="47" t="s">
        <v>257</v>
      </c>
      <c r="C199" s="270">
        <v>0</v>
      </c>
      <c r="D199" s="160">
        <v>0</v>
      </c>
      <c r="E199" s="161"/>
    </row>
    <row r="200" spans="1:5" x14ac:dyDescent="0.2">
      <c r="A200" s="50">
        <v>5532</v>
      </c>
      <c r="B200" s="47" t="s">
        <v>256</v>
      </c>
      <c r="C200" s="270">
        <v>0</v>
      </c>
      <c r="D200" s="160">
        <v>0</v>
      </c>
      <c r="E200" s="161"/>
    </row>
    <row r="201" spans="1:5" x14ac:dyDescent="0.2">
      <c r="A201" s="50">
        <v>5533</v>
      </c>
      <c r="B201" s="47" t="s">
        <v>255</v>
      </c>
      <c r="C201" s="270">
        <v>0</v>
      </c>
      <c r="D201" s="160">
        <v>0</v>
      </c>
      <c r="E201" s="161"/>
    </row>
    <row r="202" spans="1:5" x14ac:dyDescent="0.2">
      <c r="A202" s="50">
        <v>5534</v>
      </c>
      <c r="B202" s="47" t="s">
        <v>254</v>
      </c>
      <c r="C202" s="270">
        <v>0</v>
      </c>
      <c r="D202" s="160">
        <v>0</v>
      </c>
      <c r="E202" s="161"/>
    </row>
    <row r="203" spans="1:5" x14ac:dyDescent="0.2">
      <c r="A203" s="50">
        <v>5535</v>
      </c>
      <c r="B203" s="47" t="s">
        <v>253</v>
      </c>
      <c r="C203" s="270">
        <v>0</v>
      </c>
      <c r="D203" s="160">
        <v>0</v>
      </c>
      <c r="E203" s="161"/>
    </row>
    <row r="204" spans="1:5" x14ac:dyDescent="0.2">
      <c r="A204" s="50">
        <v>5590</v>
      </c>
      <c r="B204" s="47" t="s">
        <v>250</v>
      </c>
      <c r="C204" s="270">
        <v>3474.46</v>
      </c>
      <c r="D204" s="160">
        <v>1.933624938261141E-5</v>
      </c>
      <c r="E204" s="161"/>
    </row>
    <row r="205" spans="1:5" x14ac:dyDescent="0.2">
      <c r="A205" s="50">
        <v>5591</v>
      </c>
      <c r="B205" s="47" t="s">
        <v>249</v>
      </c>
      <c r="C205" s="270">
        <v>0</v>
      </c>
      <c r="D205" s="160">
        <v>0</v>
      </c>
      <c r="E205" s="161"/>
    </row>
    <row r="206" spans="1:5" x14ac:dyDescent="0.2">
      <c r="A206" s="50">
        <v>5592</v>
      </c>
      <c r="B206" s="47" t="s">
        <v>248</v>
      </c>
      <c r="C206" s="270">
        <v>0</v>
      </c>
      <c r="D206" s="160">
        <v>0</v>
      </c>
      <c r="E206" s="161"/>
    </row>
    <row r="207" spans="1:5" x14ac:dyDescent="0.2">
      <c r="A207" s="50">
        <v>5593</v>
      </c>
      <c r="B207" s="47" t="s">
        <v>247</v>
      </c>
      <c r="C207" s="270">
        <v>0</v>
      </c>
      <c r="D207" s="160">
        <v>0</v>
      </c>
      <c r="E207" s="161"/>
    </row>
    <row r="208" spans="1:5" x14ac:dyDescent="0.2">
      <c r="A208" s="50">
        <v>5594</v>
      </c>
      <c r="B208" s="47" t="s">
        <v>246</v>
      </c>
      <c r="C208" s="270">
        <v>3474.46</v>
      </c>
      <c r="D208" s="160">
        <v>1.933624938261141E-5</v>
      </c>
      <c r="E208" s="161"/>
    </row>
    <row r="209" spans="1:5" x14ac:dyDescent="0.2">
      <c r="A209" s="50">
        <v>5595</v>
      </c>
      <c r="B209" s="47" t="s">
        <v>245</v>
      </c>
      <c r="C209" s="270">
        <v>0</v>
      </c>
      <c r="D209" s="160">
        <v>0</v>
      </c>
      <c r="E209" s="161"/>
    </row>
    <row r="210" spans="1:5" x14ac:dyDescent="0.2">
      <c r="A210" s="50">
        <v>5596</v>
      </c>
      <c r="B210" s="47" t="s">
        <v>244</v>
      </c>
      <c r="C210" s="270">
        <v>0</v>
      </c>
      <c r="D210" s="160">
        <v>0</v>
      </c>
      <c r="E210" s="161"/>
    </row>
    <row r="211" spans="1:5" x14ac:dyDescent="0.2">
      <c r="A211" s="50">
        <v>5597</v>
      </c>
      <c r="B211" s="47" t="s">
        <v>243</v>
      </c>
      <c r="C211" s="270">
        <v>0</v>
      </c>
      <c r="D211" s="160">
        <v>0</v>
      </c>
      <c r="E211" s="161"/>
    </row>
    <row r="212" spans="1:5" x14ac:dyDescent="0.2">
      <c r="A212" s="50">
        <v>5598</v>
      </c>
      <c r="B212" s="47" t="s">
        <v>242</v>
      </c>
      <c r="C212" s="270">
        <v>0</v>
      </c>
      <c r="D212" s="160">
        <v>0</v>
      </c>
      <c r="E212" s="161"/>
    </row>
    <row r="213" spans="1:5" x14ac:dyDescent="0.2">
      <c r="A213" s="50">
        <v>5599</v>
      </c>
      <c r="B213" s="47" t="s">
        <v>241</v>
      </c>
      <c r="C213" s="270">
        <v>0</v>
      </c>
      <c r="D213" s="160">
        <v>0</v>
      </c>
      <c r="E213" s="161"/>
    </row>
    <row r="214" spans="1:5" x14ac:dyDescent="0.2">
      <c r="A214" s="50">
        <v>5600</v>
      </c>
      <c r="B214" s="47" t="s">
        <v>240</v>
      </c>
      <c r="C214" s="270">
        <v>0</v>
      </c>
      <c r="D214" s="160">
        <v>0</v>
      </c>
      <c r="E214" s="161"/>
    </row>
    <row r="215" spans="1:5" x14ac:dyDescent="0.2">
      <c r="A215" s="50">
        <v>5610</v>
      </c>
      <c r="B215" s="47" t="s">
        <v>239</v>
      </c>
      <c r="C215" s="270">
        <v>0</v>
      </c>
      <c r="D215" s="160">
        <v>0</v>
      </c>
      <c r="E215" s="161"/>
    </row>
    <row r="216" spans="1:5" x14ac:dyDescent="0.2">
      <c r="A216" s="50">
        <v>5611</v>
      </c>
      <c r="B216" s="47" t="s">
        <v>238</v>
      </c>
      <c r="C216" s="270">
        <v>0</v>
      </c>
      <c r="D216" s="160">
        <v>0</v>
      </c>
      <c r="E216" s="161"/>
    </row>
    <row r="218" spans="1:5" x14ac:dyDescent="0.2">
      <c r="B218" s="40" t="s">
        <v>237</v>
      </c>
    </row>
  </sheetData>
  <sheetProtection formatCells="0" formatColumns="0" formatRows="0" insertColumns="0" insertRows="0" insertHyperlinks="0" deleteColumns="0" deleteRows="0" sort="0" autoFilter="0" pivotTables="0"/>
  <mergeCells count="9">
    <mergeCell ref="D73:E73"/>
    <mergeCell ref="D87:E87"/>
    <mergeCell ref="D89:E89"/>
    <mergeCell ref="A1:C1"/>
    <mergeCell ref="A2:C2"/>
    <mergeCell ref="A3:C3"/>
    <mergeCell ref="D58:E58"/>
    <mergeCell ref="D59:E59"/>
    <mergeCell ref="D62:E62"/>
  </mergeCells>
  <pageMargins left="0.7" right="0.7" top="0.75" bottom="0.75" header="0.3" footer="0.3"/>
  <pageSetup scale="56" fitToHeight="0" orientation="portrait" horizontalDpi="4294967293"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129" customWidth="1"/>
    <col min="2" max="2" width="48.140625" style="129" customWidth="1"/>
    <col min="3" max="3" width="22.85546875" style="129" customWidth="1"/>
    <col min="4" max="5" width="16.7109375" style="129" customWidth="1"/>
    <col min="6" max="16384" width="9.140625" style="129"/>
  </cols>
  <sheetData>
    <row r="1" spans="1:5" ht="18.95" customHeight="1" x14ac:dyDescent="0.2">
      <c r="A1" s="381" t="s">
        <v>1476</v>
      </c>
      <c r="B1" s="381"/>
      <c r="C1" s="381"/>
      <c r="D1" s="168" t="s">
        <v>95</v>
      </c>
      <c r="E1" s="57">
        <v>2022</v>
      </c>
    </row>
    <row r="2" spans="1:5" ht="18.95" customHeight="1" x14ac:dyDescent="0.2">
      <c r="A2" s="381" t="s">
        <v>436</v>
      </c>
      <c r="B2" s="381"/>
      <c r="C2" s="381"/>
      <c r="D2" s="168" t="s">
        <v>97</v>
      </c>
      <c r="E2" s="57" t="s">
        <v>617</v>
      </c>
    </row>
    <row r="3" spans="1:5" ht="18.95" customHeight="1" x14ac:dyDescent="0.2">
      <c r="A3" s="381" t="s">
        <v>1477</v>
      </c>
      <c r="B3" s="381"/>
      <c r="C3" s="381"/>
      <c r="D3" s="168" t="s">
        <v>98</v>
      </c>
      <c r="E3" s="57">
        <v>4</v>
      </c>
    </row>
    <row r="4" spans="1:5" x14ac:dyDescent="0.2">
      <c r="A4" s="58" t="s">
        <v>99</v>
      </c>
      <c r="B4" s="59"/>
      <c r="C4" s="59"/>
      <c r="D4" s="59"/>
      <c r="E4" s="59"/>
    </row>
    <row r="6" spans="1:5" x14ac:dyDescent="0.2">
      <c r="A6" s="59" t="s">
        <v>437</v>
      </c>
      <c r="B6" s="59"/>
      <c r="C6" s="59"/>
      <c r="D6" s="59"/>
      <c r="E6" s="59"/>
    </row>
    <row r="7" spans="1:5" x14ac:dyDescent="0.2">
      <c r="A7" s="60" t="s">
        <v>101</v>
      </c>
      <c r="B7" s="60" t="s">
        <v>102</v>
      </c>
      <c r="C7" s="60" t="s">
        <v>103</v>
      </c>
      <c r="D7" s="60" t="s">
        <v>104</v>
      </c>
      <c r="E7" s="60" t="s">
        <v>215</v>
      </c>
    </row>
    <row r="8" spans="1:5" x14ac:dyDescent="0.2">
      <c r="A8" s="61">
        <v>3110</v>
      </c>
      <c r="B8" s="129" t="s">
        <v>291</v>
      </c>
      <c r="C8" s="268">
        <v>0</v>
      </c>
    </row>
    <row r="9" spans="1:5" x14ac:dyDescent="0.2">
      <c r="A9" s="61">
        <v>3120</v>
      </c>
      <c r="B9" s="129" t="s">
        <v>438</v>
      </c>
      <c r="C9" s="268">
        <v>414191252.72000003</v>
      </c>
      <c r="D9" s="129" t="s">
        <v>1467</v>
      </c>
      <c r="E9" s="129" t="s">
        <v>1466</v>
      </c>
    </row>
    <row r="10" spans="1:5" x14ac:dyDescent="0.2">
      <c r="A10" s="61">
        <v>3130</v>
      </c>
      <c r="B10" s="129" t="s">
        <v>439</v>
      </c>
      <c r="C10" s="268">
        <v>0</v>
      </c>
    </row>
    <row r="12" spans="1:5" x14ac:dyDescent="0.2">
      <c r="A12" s="59" t="s">
        <v>440</v>
      </c>
      <c r="B12" s="59"/>
      <c r="C12" s="59"/>
      <c r="D12" s="59"/>
      <c r="E12" s="59"/>
    </row>
    <row r="13" spans="1:5" x14ac:dyDescent="0.2">
      <c r="A13" s="60" t="s">
        <v>101</v>
      </c>
      <c r="B13" s="60" t="s">
        <v>102</v>
      </c>
      <c r="C13" s="60" t="s">
        <v>103</v>
      </c>
      <c r="D13" s="60" t="s">
        <v>441</v>
      </c>
      <c r="E13" s="60"/>
    </row>
    <row r="14" spans="1:5" x14ac:dyDescent="0.2">
      <c r="A14" s="61">
        <v>3210</v>
      </c>
      <c r="B14" s="129" t="s">
        <v>442</v>
      </c>
      <c r="C14" s="268">
        <v>4884480.7599999905</v>
      </c>
      <c r="D14" s="129" t="s">
        <v>1465</v>
      </c>
    </row>
    <row r="15" spans="1:5" x14ac:dyDescent="0.2">
      <c r="A15" s="61">
        <v>3220</v>
      </c>
      <c r="B15" s="129" t="s">
        <v>443</v>
      </c>
      <c r="C15" s="268">
        <v>62569881.43</v>
      </c>
    </row>
    <row r="16" spans="1:5" x14ac:dyDescent="0.2">
      <c r="A16" s="61">
        <v>3230</v>
      </c>
      <c r="B16" s="129" t="s">
        <v>444</v>
      </c>
      <c r="C16" s="268">
        <v>0</v>
      </c>
    </row>
    <row r="17" spans="1:3" x14ac:dyDescent="0.2">
      <c r="A17" s="61">
        <v>3231</v>
      </c>
      <c r="B17" s="129" t="s">
        <v>445</v>
      </c>
      <c r="C17" s="268">
        <v>0</v>
      </c>
    </row>
    <row r="18" spans="1:3" x14ac:dyDescent="0.2">
      <c r="A18" s="61">
        <v>3232</v>
      </c>
      <c r="B18" s="129" t="s">
        <v>446</v>
      </c>
      <c r="C18" s="268">
        <v>0</v>
      </c>
    </row>
    <row r="19" spans="1:3" x14ac:dyDescent="0.2">
      <c r="A19" s="61">
        <v>3233</v>
      </c>
      <c r="B19" s="129" t="s">
        <v>447</v>
      </c>
      <c r="C19" s="268">
        <v>0</v>
      </c>
    </row>
    <row r="20" spans="1:3" x14ac:dyDescent="0.2">
      <c r="A20" s="61">
        <v>3239</v>
      </c>
      <c r="B20" s="129" t="s">
        <v>448</v>
      </c>
      <c r="C20" s="268">
        <v>0</v>
      </c>
    </row>
    <row r="21" spans="1:3" x14ac:dyDescent="0.2">
      <c r="A21" s="61">
        <v>3240</v>
      </c>
      <c r="B21" s="129" t="s">
        <v>449</v>
      </c>
      <c r="C21" s="268">
        <v>0</v>
      </c>
    </row>
    <row r="22" spans="1:3" x14ac:dyDescent="0.2">
      <c r="A22" s="61">
        <v>3241</v>
      </c>
      <c r="B22" s="129" t="s">
        <v>450</v>
      </c>
      <c r="C22" s="268">
        <v>0</v>
      </c>
    </row>
    <row r="23" spans="1:3" x14ac:dyDescent="0.2">
      <c r="A23" s="61">
        <v>3242</v>
      </c>
      <c r="B23" s="129" t="s">
        <v>451</v>
      </c>
      <c r="C23" s="268">
        <v>0</v>
      </c>
    </row>
    <row r="24" spans="1:3" x14ac:dyDescent="0.2">
      <c r="A24" s="61">
        <v>3243</v>
      </c>
      <c r="B24" s="129" t="s">
        <v>452</v>
      </c>
      <c r="C24" s="268">
        <v>0</v>
      </c>
    </row>
    <row r="25" spans="1:3" x14ac:dyDescent="0.2">
      <c r="A25" s="61">
        <v>3250</v>
      </c>
      <c r="B25" s="129" t="s">
        <v>453</v>
      </c>
      <c r="C25" s="268">
        <v>-9888219.0399999991</v>
      </c>
    </row>
    <row r="26" spans="1:3" x14ac:dyDescent="0.2">
      <c r="A26" s="61">
        <v>3251</v>
      </c>
      <c r="B26" s="129" t="s">
        <v>454</v>
      </c>
      <c r="C26" s="268">
        <v>-9640657.6300000008</v>
      </c>
    </row>
    <row r="27" spans="1:3" x14ac:dyDescent="0.2">
      <c r="A27" s="61">
        <v>3252</v>
      </c>
      <c r="B27" s="129" t="s">
        <v>455</v>
      </c>
      <c r="C27" s="268">
        <v>-247561.41</v>
      </c>
    </row>
    <row r="29" spans="1:3" x14ac:dyDescent="0.2">
      <c r="B29" s="40" t="s">
        <v>237</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paperSize="9" scale="70" fitToHeight="0"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8"/>
  <sheetViews>
    <sheetView showGridLines="0" view="pageBreakPreview" zoomScaleNormal="110" zoomScaleSheetLayoutView="100" workbookViewId="0">
      <selection sqref="A1:C1"/>
    </sheetView>
  </sheetViews>
  <sheetFormatPr baseColWidth="10" defaultColWidth="9.140625" defaultRowHeight="11.25" x14ac:dyDescent="0.2"/>
  <cols>
    <col min="1" max="1" width="10" style="129" customWidth="1"/>
    <col min="2" max="2" width="63.42578125" style="129" bestFit="1" customWidth="1"/>
    <col min="3" max="3" width="15.28515625" style="129" bestFit="1" customWidth="1"/>
    <col min="4" max="4" width="16.42578125" style="129" bestFit="1" customWidth="1"/>
    <col min="5" max="5" width="19.140625" style="129" customWidth="1"/>
    <col min="6" max="16384" width="9.140625" style="129"/>
  </cols>
  <sheetData>
    <row r="1" spans="1:5" s="130" customFormat="1" ht="18.95" customHeight="1" x14ac:dyDescent="0.25">
      <c r="A1" s="381" t="s">
        <v>1476</v>
      </c>
      <c r="B1" s="381"/>
      <c r="C1" s="381"/>
      <c r="D1" s="168" t="s">
        <v>95</v>
      </c>
      <c r="E1" s="57">
        <v>2022</v>
      </c>
    </row>
    <row r="2" spans="1:5" s="130" customFormat="1" ht="18.95" customHeight="1" x14ac:dyDescent="0.25">
      <c r="A2" s="381" t="s">
        <v>456</v>
      </c>
      <c r="B2" s="381"/>
      <c r="C2" s="381"/>
      <c r="D2" s="180" t="s">
        <v>97</v>
      </c>
      <c r="E2" s="179" t="s">
        <v>617</v>
      </c>
    </row>
    <row r="3" spans="1:5" s="130" customFormat="1" ht="18.95" customHeight="1" x14ac:dyDescent="0.25">
      <c r="A3" s="381" t="s">
        <v>1477</v>
      </c>
      <c r="B3" s="381"/>
      <c r="C3" s="381"/>
      <c r="D3" s="180" t="s">
        <v>98</v>
      </c>
      <c r="E3" s="179">
        <v>4</v>
      </c>
    </row>
    <row r="4" spans="1:5" x14ac:dyDescent="0.2">
      <c r="A4" s="58" t="s">
        <v>99</v>
      </c>
      <c r="B4" s="59"/>
      <c r="C4" s="59"/>
      <c r="D4" s="59"/>
      <c r="E4" s="59"/>
    </row>
    <row r="6" spans="1:5" x14ac:dyDescent="0.2">
      <c r="A6" s="59" t="s">
        <v>457</v>
      </c>
      <c r="B6" s="59"/>
      <c r="C6" s="59"/>
      <c r="D6" s="59"/>
    </row>
    <row r="7" spans="1:5" x14ac:dyDescent="0.2">
      <c r="A7" s="60" t="s">
        <v>101</v>
      </c>
      <c r="B7" s="60" t="s">
        <v>458</v>
      </c>
      <c r="C7" s="63">
        <v>2022</v>
      </c>
      <c r="D7" s="63">
        <v>2021</v>
      </c>
    </row>
    <row r="8" spans="1:5" x14ac:dyDescent="0.2">
      <c r="A8" s="61">
        <v>1111</v>
      </c>
      <c r="B8" s="129" t="s">
        <v>459</v>
      </c>
      <c r="C8" s="268">
        <v>1000</v>
      </c>
      <c r="D8" s="268">
        <v>0</v>
      </c>
    </row>
    <row r="9" spans="1:5" x14ac:dyDescent="0.2">
      <c r="A9" s="61">
        <v>1112</v>
      </c>
      <c r="B9" s="129" t="s">
        <v>460</v>
      </c>
      <c r="C9" s="268">
        <v>1339597.6299999999</v>
      </c>
      <c r="D9" s="268">
        <v>2723986.7</v>
      </c>
    </row>
    <row r="10" spans="1:5" x14ac:dyDescent="0.2">
      <c r="A10" s="61">
        <v>1113</v>
      </c>
      <c r="B10" s="129" t="s">
        <v>461</v>
      </c>
      <c r="C10" s="268">
        <v>0</v>
      </c>
      <c r="D10" s="268">
        <v>0</v>
      </c>
    </row>
    <row r="11" spans="1:5" x14ac:dyDescent="0.2">
      <c r="A11" s="61">
        <v>1114</v>
      </c>
      <c r="B11" s="129" t="s">
        <v>105</v>
      </c>
      <c r="C11" s="268">
        <v>26463356.440000001</v>
      </c>
      <c r="D11" s="268">
        <v>32567101.350000001</v>
      </c>
    </row>
    <row r="12" spans="1:5" x14ac:dyDescent="0.2">
      <c r="A12" s="61">
        <v>1115</v>
      </c>
      <c r="B12" s="129" t="s">
        <v>106</v>
      </c>
      <c r="C12" s="268">
        <v>0</v>
      </c>
      <c r="D12" s="268">
        <v>0</v>
      </c>
    </row>
    <row r="13" spans="1:5" x14ac:dyDescent="0.2">
      <c r="A13" s="61">
        <v>1116</v>
      </c>
      <c r="B13" s="129" t="s">
        <v>462</v>
      </c>
      <c r="C13" s="268">
        <v>0</v>
      </c>
      <c r="D13" s="268">
        <v>0</v>
      </c>
    </row>
    <row r="14" spans="1:5" x14ac:dyDescent="0.2">
      <c r="A14" s="61">
        <v>1119</v>
      </c>
      <c r="B14" s="129" t="s">
        <v>463</v>
      </c>
      <c r="C14" s="268">
        <v>0</v>
      </c>
      <c r="D14" s="268">
        <v>0</v>
      </c>
    </row>
    <row r="15" spans="1:5" x14ac:dyDescent="0.2">
      <c r="A15" s="64">
        <v>1110</v>
      </c>
      <c r="B15" s="65" t="s">
        <v>464</v>
      </c>
      <c r="C15" s="272">
        <v>27803954.07</v>
      </c>
      <c r="D15" s="272">
        <v>35291088.050000004</v>
      </c>
    </row>
    <row r="18" spans="1:5" x14ac:dyDescent="0.2">
      <c r="A18" s="59" t="s">
        <v>465</v>
      </c>
      <c r="B18" s="59"/>
      <c r="C18" s="59"/>
      <c r="D18" s="59"/>
    </row>
    <row r="19" spans="1:5" x14ac:dyDescent="0.2">
      <c r="A19" s="60" t="s">
        <v>101</v>
      </c>
      <c r="B19" s="60" t="s">
        <v>458</v>
      </c>
      <c r="C19" s="63" t="s">
        <v>603</v>
      </c>
      <c r="D19" s="63" t="s">
        <v>466</v>
      </c>
    </row>
    <row r="20" spans="1:5" x14ac:dyDescent="0.2">
      <c r="A20" s="64">
        <v>1230</v>
      </c>
      <c r="B20" s="66" t="s">
        <v>154</v>
      </c>
      <c r="C20" s="272">
        <v>0</v>
      </c>
      <c r="D20" s="272">
        <v>0</v>
      </c>
    </row>
    <row r="21" spans="1:5" x14ac:dyDescent="0.2">
      <c r="A21" s="61">
        <v>1231</v>
      </c>
      <c r="B21" s="129" t="s">
        <v>155</v>
      </c>
      <c r="C21" s="268">
        <v>0</v>
      </c>
      <c r="D21" s="268">
        <v>0</v>
      </c>
    </row>
    <row r="22" spans="1:5" x14ac:dyDescent="0.2">
      <c r="A22" s="61">
        <v>1232</v>
      </c>
      <c r="B22" s="129" t="s">
        <v>156</v>
      </c>
      <c r="C22" s="268">
        <v>0</v>
      </c>
      <c r="D22" s="268">
        <v>0</v>
      </c>
    </row>
    <row r="23" spans="1:5" x14ac:dyDescent="0.2">
      <c r="A23" s="61">
        <v>1233</v>
      </c>
      <c r="B23" s="129" t="s">
        <v>157</v>
      </c>
      <c r="C23" s="268">
        <v>0</v>
      </c>
      <c r="D23" s="268">
        <v>0</v>
      </c>
    </row>
    <row r="24" spans="1:5" x14ac:dyDescent="0.2">
      <c r="A24" s="61">
        <v>1234</v>
      </c>
      <c r="B24" s="129" t="s">
        <v>158</v>
      </c>
      <c r="C24" s="268">
        <v>0</v>
      </c>
      <c r="D24" s="268">
        <v>0</v>
      </c>
    </row>
    <row r="25" spans="1:5" x14ac:dyDescent="0.2">
      <c r="A25" s="61">
        <v>1235</v>
      </c>
      <c r="B25" s="129" t="s">
        <v>159</v>
      </c>
      <c r="C25" s="268">
        <v>0</v>
      </c>
      <c r="D25" s="268">
        <v>0</v>
      </c>
    </row>
    <row r="26" spans="1:5" x14ac:dyDescent="0.2">
      <c r="A26" s="61">
        <v>1236</v>
      </c>
      <c r="B26" s="129" t="s">
        <v>160</v>
      </c>
      <c r="C26" s="268">
        <v>0</v>
      </c>
      <c r="D26" s="268">
        <v>0</v>
      </c>
    </row>
    <row r="27" spans="1:5" x14ac:dyDescent="0.2">
      <c r="A27" s="61">
        <v>1239</v>
      </c>
      <c r="B27" s="129" t="s">
        <v>161</v>
      </c>
      <c r="C27" s="268">
        <v>0</v>
      </c>
      <c r="D27" s="268">
        <v>0</v>
      </c>
    </row>
    <row r="28" spans="1:5" x14ac:dyDescent="0.2">
      <c r="A28" s="64">
        <v>1240</v>
      </c>
      <c r="B28" s="66" t="s">
        <v>162</v>
      </c>
      <c r="C28" s="272">
        <v>627164.79999999993</v>
      </c>
      <c r="D28" s="272">
        <v>627164.79999999993</v>
      </c>
      <c r="E28" s="62"/>
    </row>
    <row r="29" spans="1:5" x14ac:dyDescent="0.2">
      <c r="A29" s="61">
        <v>1241</v>
      </c>
      <c r="B29" s="129" t="s">
        <v>163</v>
      </c>
      <c r="C29" s="268">
        <v>121448.7</v>
      </c>
      <c r="D29" s="268">
        <v>121448.7</v>
      </c>
    </row>
    <row r="30" spans="1:5" x14ac:dyDescent="0.2">
      <c r="A30" s="61">
        <v>1242</v>
      </c>
      <c r="B30" s="129" t="s">
        <v>164</v>
      </c>
      <c r="C30" s="268">
        <v>0</v>
      </c>
      <c r="D30" s="268">
        <v>0</v>
      </c>
    </row>
    <row r="31" spans="1:5" x14ac:dyDescent="0.2">
      <c r="A31" s="61">
        <v>1243</v>
      </c>
      <c r="B31" s="129" t="s">
        <v>165</v>
      </c>
      <c r="C31" s="268">
        <v>0</v>
      </c>
      <c r="D31" s="268">
        <v>0</v>
      </c>
    </row>
    <row r="32" spans="1:5" x14ac:dyDescent="0.2">
      <c r="A32" s="61">
        <v>1244</v>
      </c>
      <c r="B32" s="129" t="s">
        <v>166</v>
      </c>
      <c r="C32" s="268">
        <v>0</v>
      </c>
      <c r="D32" s="268">
        <v>0</v>
      </c>
    </row>
    <row r="33" spans="1:6" x14ac:dyDescent="0.2">
      <c r="A33" s="61">
        <v>1245</v>
      </c>
      <c r="B33" s="129" t="s">
        <v>167</v>
      </c>
      <c r="C33" s="268">
        <v>0</v>
      </c>
      <c r="D33" s="268">
        <v>0</v>
      </c>
    </row>
    <row r="34" spans="1:6" x14ac:dyDescent="0.2">
      <c r="A34" s="61">
        <v>1246</v>
      </c>
      <c r="B34" s="129" t="s">
        <v>168</v>
      </c>
      <c r="C34" s="268">
        <v>505716.1</v>
      </c>
      <c r="D34" s="268">
        <v>505716.1</v>
      </c>
    </row>
    <row r="35" spans="1:6" x14ac:dyDescent="0.2">
      <c r="A35" s="61">
        <v>1247</v>
      </c>
      <c r="B35" s="129" t="s">
        <v>169</v>
      </c>
      <c r="C35" s="268">
        <v>0</v>
      </c>
      <c r="D35" s="268">
        <v>0</v>
      </c>
    </row>
    <row r="36" spans="1:6" x14ac:dyDescent="0.2">
      <c r="A36" s="61">
        <v>1248</v>
      </c>
      <c r="B36" s="129" t="s">
        <v>170</v>
      </c>
      <c r="C36" s="268">
        <v>0</v>
      </c>
      <c r="D36" s="268">
        <v>0</v>
      </c>
    </row>
    <row r="37" spans="1:6" x14ac:dyDescent="0.2">
      <c r="A37" s="64">
        <v>1250</v>
      </c>
      <c r="B37" s="66" t="s">
        <v>174</v>
      </c>
      <c r="C37" s="272">
        <v>0</v>
      </c>
      <c r="D37" s="272">
        <v>0</v>
      </c>
    </row>
    <row r="38" spans="1:6" x14ac:dyDescent="0.2">
      <c r="A38" s="61">
        <v>1251</v>
      </c>
      <c r="B38" s="129" t="s">
        <v>175</v>
      </c>
      <c r="C38" s="268">
        <v>0</v>
      </c>
      <c r="D38" s="268">
        <v>0</v>
      </c>
    </row>
    <row r="39" spans="1:6" x14ac:dyDescent="0.2">
      <c r="A39" s="61">
        <v>1252</v>
      </c>
      <c r="B39" s="129" t="s">
        <v>176</v>
      </c>
      <c r="C39" s="268">
        <v>0</v>
      </c>
      <c r="D39" s="268">
        <v>0</v>
      </c>
    </row>
    <row r="40" spans="1:6" x14ac:dyDescent="0.2">
      <c r="A40" s="61">
        <v>1253</v>
      </c>
      <c r="B40" s="129" t="s">
        <v>177</v>
      </c>
      <c r="C40" s="268">
        <v>0</v>
      </c>
      <c r="D40" s="268">
        <v>0</v>
      </c>
    </row>
    <row r="41" spans="1:6" x14ac:dyDescent="0.2">
      <c r="A41" s="61">
        <v>1254</v>
      </c>
      <c r="B41" s="129" t="s">
        <v>178</v>
      </c>
      <c r="C41" s="268">
        <v>0</v>
      </c>
      <c r="D41" s="268">
        <v>0</v>
      </c>
    </row>
    <row r="42" spans="1:6" x14ac:dyDescent="0.2">
      <c r="A42" s="61">
        <v>1259</v>
      </c>
      <c r="B42" s="129" t="s">
        <v>179</v>
      </c>
      <c r="C42" s="268">
        <v>0</v>
      </c>
      <c r="D42" s="268">
        <v>0</v>
      </c>
    </row>
    <row r="43" spans="1:6" x14ac:dyDescent="0.2">
      <c r="A43" s="61"/>
      <c r="B43" s="65" t="s">
        <v>467</v>
      </c>
      <c r="C43" s="272">
        <f>+C28</f>
        <v>627164.79999999993</v>
      </c>
      <c r="D43" s="272">
        <f>+D28</f>
        <v>627164.79999999993</v>
      </c>
    </row>
    <row r="45" spans="1:6" ht="15" x14ac:dyDescent="0.25">
      <c r="A45" s="59" t="s">
        <v>468</v>
      </c>
      <c r="B45" s="59"/>
      <c r="C45" s="59"/>
      <c r="D45" s="59"/>
      <c r="F45"/>
    </row>
    <row r="46" spans="1:6" ht="15" x14ac:dyDescent="0.25">
      <c r="A46" s="60" t="s">
        <v>101</v>
      </c>
      <c r="B46" s="60" t="s">
        <v>458</v>
      </c>
      <c r="C46" s="63">
        <v>2022</v>
      </c>
      <c r="D46" s="63">
        <v>2021</v>
      </c>
      <c r="F46"/>
    </row>
    <row r="47" spans="1:6" ht="15.75" customHeight="1" x14ac:dyDescent="0.25">
      <c r="A47" s="174">
        <v>3210</v>
      </c>
      <c r="B47" s="178" t="s">
        <v>469</v>
      </c>
      <c r="C47" s="325">
        <v>4884480.76</v>
      </c>
      <c r="D47" s="325">
        <v>39369794.809999987</v>
      </c>
      <c r="E47" s="134"/>
      <c r="F47"/>
    </row>
    <row r="48" spans="1:6" ht="15" x14ac:dyDescent="0.25">
      <c r="A48" s="171"/>
      <c r="B48" s="177" t="s">
        <v>470</v>
      </c>
      <c r="C48" s="325">
        <v>18410134.719999999</v>
      </c>
      <c r="D48" s="325">
        <v>24037429.299999993</v>
      </c>
      <c r="E48" s="105"/>
      <c r="F48"/>
    </row>
    <row r="49" spans="1:6" ht="15" x14ac:dyDescent="0.25">
      <c r="A49" s="174">
        <v>5400</v>
      </c>
      <c r="B49" s="178" t="s">
        <v>285</v>
      </c>
      <c r="C49" s="325">
        <v>0</v>
      </c>
      <c r="D49" s="325">
        <v>0</v>
      </c>
      <c r="F49"/>
    </row>
    <row r="50" spans="1:6" ht="9.9499999999999993" customHeight="1" x14ac:dyDescent="0.25">
      <c r="A50" s="171">
        <v>5410</v>
      </c>
      <c r="B50" s="169" t="s">
        <v>471</v>
      </c>
      <c r="C50" s="323">
        <v>0</v>
      </c>
      <c r="D50" s="323">
        <v>0</v>
      </c>
      <c r="F50"/>
    </row>
    <row r="51" spans="1:6" ht="9.9499999999999993" customHeight="1" x14ac:dyDescent="0.25">
      <c r="A51" s="171">
        <v>5411</v>
      </c>
      <c r="B51" s="169" t="s">
        <v>283</v>
      </c>
      <c r="C51" s="323">
        <v>0</v>
      </c>
      <c r="D51" s="323">
        <v>0</v>
      </c>
      <c r="F51"/>
    </row>
    <row r="52" spans="1:6" ht="9.9499999999999993" customHeight="1" x14ac:dyDescent="0.25">
      <c r="A52" s="171">
        <v>5420</v>
      </c>
      <c r="B52" s="169" t="s">
        <v>472</v>
      </c>
      <c r="C52" s="323">
        <v>0</v>
      </c>
      <c r="D52" s="323">
        <v>0</v>
      </c>
      <c r="F52"/>
    </row>
    <row r="53" spans="1:6" ht="9.9499999999999993" customHeight="1" x14ac:dyDescent="0.25">
      <c r="A53" s="171">
        <v>5421</v>
      </c>
      <c r="B53" s="169" t="s">
        <v>280</v>
      </c>
      <c r="C53" s="323">
        <v>0</v>
      </c>
      <c r="D53" s="323">
        <v>0</v>
      </c>
      <c r="F53"/>
    </row>
    <row r="54" spans="1:6" ht="9.9499999999999993" customHeight="1" x14ac:dyDescent="0.25">
      <c r="A54" s="171">
        <v>5430</v>
      </c>
      <c r="B54" s="169" t="s">
        <v>473</v>
      </c>
      <c r="C54" s="323">
        <v>0</v>
      </c>
      <c r="D54" s="323">
        <v>0</v>
      </c>
      <c r="F54"/>
    </row>
    <row r="55" spans="1:6" ht="9.9499999999999993" customHeight="1" x14ac:dyDescent="0.25">
      <c r="A55" s="171">
        <v>5431</v>
      </c>
      <c r="B55" s="169" t="s">
        <v>277</v>
      </c>
      <c r="C55" s="323">
        <v>0</v>
      </c>
      <c r="D55" s="323">
        <v>0</v>
      </c>
      <c r="F55"/>
    </row>
    <row r="56" spans="1:6" ht="9.9499999999999993" customHeight="1" x14ac:dyDescent="0.25">
      <c r="A56" s="171">
        <v>5440</v>
      </c>
      <c r="B56" s="169" t="s">
        <v>474</v>
      </c>
      <c r="C56" s="323">
        <v>0</v>
      </c>
      <c r="D56" s="323">
        <v>0</v>
      </c>
      <c r="F56"/>
    </row>
    <row r="57" spans="1:6" ht="9.9499999999999993" customHeight="1" x14ac:dyDescent="0.25">
      <c r="A57" s="171">
        <v>5441</v>
      </c>
      <c r="B57" s="169" t="s">
        <v>474</v>
      </c>
      <c r="C57" s="323">
        <v>0</v>
      </c>
      <c r="D57" s="323">
        <v>0</v>
      </c>
      <c r="F57"/>
    </row>
    <row r="58" spans="1:6" ht="9.9499999999999993" customHeight="1" x14ac:dyDescent="0.25">
      <c r="A58" s="171">
        <v>5450</v>
      </c>
      <c r="B58" s="169" t="s">
        <v>475</v>
      </c>
      <c r="C58" s="323">
        <v>0</v>
      </c>
      <c r="D58" s="323">
        <v>0</v>
      </c>
      <c r="F58"/>
    </row>
    <row r="59" spans="1:6" ht="9.9499999999999993" customHeight="1" x14ac:dyDescent="0.25">
      <c r="A59" s="171">
        <v>5451</v>
      </c>
      <c r="B59" s="169" t="s">
        <v>273</v>
      </c>
      <c r="C59" s="323">
        <v>0</v>
      </c>
      <c r="D59" s="323">
        <v>0</v>
      </c>
      <c r="F59"/>
    </row>
    <row r="60" spans="1:6" ht="9.9499999999999993" customHeight="1" x14ac:dyDescent="0.25">
      <c r="A60" s="171">
        <v>5452</v>
      </c>
      <c r="B60" s="169" t="s">
        <v>272</v>
      </c>
      <c r="C60" s="323">
        <v>0</v>
      </c>
      <c r="D60" s="323">
        <v>0</v>
      </c>
      <c r="F60"/>
    </row>
    <row r="61" spans="1:6" ht="15" x14ac:dyDescent="0.25">
      <c r="A61" s="174">
        <v>5500</v>
      </c>
      <c r="B61" s="178" t="s">
        <v>271</v>
      </c>
      <c r="C61" s="325">
        <v>17003572.310000002</v>
      </c>
      <c r="D61" s="325">
        <v>13564964.770000001</v>
      </c>
      <c r="F61"/>
    </row>
    <row r="62" spans="1:6" ht="15" x14ac:dyDescent="0.25">
      <c r="A62" s="174">
        <v>5510</v>
      </c>
      <c r="B62" s="178" t="s">
        <v>619</v>
      </c>
      <c r="C62" s="325">
        <v>17000097.850000001</v>
      </c>
      <c r="D62" s="325">
        <v>13560281.450000001</v>
      </c>
      <c r="F62"/>
    </row>
    <row r="63" spans="1:6" ht="15" x14ac:dyDescent="0.25">
      <c r="A63" s="171">
        <v>5511</v>
      </c>
      <c r="B63" s="169" t="s">
        <v>269</v>
      </c>
      <c r="C63" s="323">
        <v>0</v>
      </c>
      <c r="D63" s="323">
        <v>0</v>
      </c>
      <c r="F63"/>
    </row>
    <row r="64" spans="1:6" ht="15" x14ac:dyDescent="0.25">
      <c r="A64" s="171">
        <v>5512</v>
      </c>
      <c r="B64" s="169" t="s">
        <v>268</v>
      </c>
      <c r="C64" s="323">
        <v>0</v>
      </c>
      <c r="D64" s="323">
        <v>0</v>
      </c>
      <c r="F64"/>
    </row>
    <row r="65" spans="1:6" ht="15" x14ac:dyDescent="0.25">
      <c r="A65" s="171">
        <v>5513</v>
      </c>
      <c r="B65" s="169" t="s">
        <v>267</v>
      </c>
      <c r="C65" s="323">
        <v>14699652.34</v>
      </c>
      <c r="D65" s="323">
        <v>11323357.550000001</v>
      </c>
      <c r="F65"/>
    </row>
    <row r="66" spans="1:6" ht="15" x14ac:dyDescent="0.25">
      <c r="A66" s="171">
        <v>5514</v>
      </c>
      <c r="B66" s="169" t="s">
        <v>266</v>
      </c>
      <c r="C66" s="323">
        <v>0</v>
      </c>
      <c r="D66" s="323">
        <v>0</v>
      </c>
      <c r="F66"/>
    </row>
    <row r="67" spans="1:6" ht="15" x14ac:dyDescent="0.25">
      <c r="A67" s="171">
        <v>5515</v>
      </c>
      <c r="B67" s="169" t="s">
        <v>265</v>
      </c>
      <c r="C67" s="323">
        <v>2300445.5099999998</v>
      </c>
      <c r="D67" s="323">
        <v>2236923.9</v>
      </c>
      <c r="F67"/>
    </row>
    <row r="68" spans="1:6" ht="15" x14ac:dyDescent="0.25">
      <c r="A68" s="171">
        <v>5516</v>
      </c>
      <c r="B68" s="169" t="s">
        <v>264</v>
      </c>
      <c r="C68" s="323">
        <v>0</v>
      </c>
      <c r="D68" s="323">
        <v>0</v>
      </c>
      <c r="F68"/>
    </row>
    <row r="69" spans="1:6" ht="15" x14ac:dyDescent="0.25">
      <c r="A69" s="171">
        <v>5517</v>
      </c>
      <c r="B69" s="169" t="s">
        <v>263</v>
      </c>
      <c r="C69" s="323">
        <v>0</v>
      </c>
      <c r="D69" s="323">
        <v>0</v>
      </c>
      <c r="F69"/>
    </row>
    <row r="70" spans="1:6" ht="15" x14ac:dyDescent="0.25">
      <c r="A70" s="171">
        <v>5518</v>
      </c>
      <c r="B70" s="169" t="s">
        <v>262</v>
      </c>
      <c r="C70" s="323">
        <v>0</v>
      </c>
      <c r="D70" s="323">
        <v>0</v>
      </c>
      <c r="F70"/>
    </row>
    <row r="71" spans="1:6" ht="15" x14ac:dyDescent="0.25">
      <c r="A71" s="174">
        <v>5520</v>
      </c>
      <c r="B71" s="178" t="s">
        <v>261</v>
      </c>
      <c r="C71" s="325">
        <v>0</v>
      </c>
      <c r="D71" s="325">
        <v>0</v>
      </c>
      <c r="F71"/>
    </row>
    <row r="72" spans="1:6" ht="15" x14ac:dyDescent="0.25">
      <c r="A72" s="171">
        <v>5521</v>
      </c>
      <c r="B72" s="169" t="s">
        <v>260</v>
      </c>
      <c r="C72" s="323">
        <v>0</v>
      </c>
      <c r="D72" s="323">
        <v>0</v>
      </c>
      <c r="F72"/>
    </row>
    <row r="73" spans="1:6" ht="15" x14ac:dyDescent="0.25">
      <c r="A73" s="171">
        <v>5522</v>
      </c>
      <c r="B73" s="169" t="s">
        <v>259</v>
      </c>
      <c r="C73" s="323">
        <v>0</v>
      </c>
      <c r="D73" s="323">
        <v>0</v>
      </c>
      <c r="F73"/>
    </row>
    <row r="74" spans="1:6" ht="15" x14ac:dyDescent="0.25">
      <c r="A74" s="174">
        <v>5530</v>
      </c>
      <c r="B74" s="178" t="s">
        <v>258</v>
      </c>
      <c r="C74" s="325">
        <v>0</v>
      </c>
      <c r="D74" s="325">
        <v>0</v>
      </c>
      <c r="F74"/>
    </row>
    <row r="75" spans="1:6" ht="15" x14ac:dyDescent="0.25">
      <c r="A75" s="171">
        <v>5531</v>
      </c>
      <c r="B75" s="169" t="s">
        <v>257</v>
      </c>
      <c r="C75" s="323">
        <v>0</v>
      </c>
      <c r="D75" s="323">
        <v>0</v>
      </c>
      <c r="F75"/>
    </row>
    <row r="76" spans="1:6" ht="15" x14ac:dyDescent="0.25">
      <c r="A76" s="171">
        <v>5532</v>
      </c>
      <c r="B76" s="169" t="s">
        <v>256</v>
      </c>
      <c r="C76" s="323">
        <v>0</v>
      </c>
      <c r="D76" s="323">
        <v>0</v>
      </c>
      <c r="F76"/>
    </row>
    <row r="77" spans="1:6" ht="15" x14ac:dyDescent="0.25">
      <c r="A77" s="171">
        <v>5533</v>
      </c>
      <c r="B77" s="169" t="s">
        <v>255</v>
      </c>
      <c r="C77" s="323">
        <v>0</v>
      </c>
      <c r="D77" s="323">
        <v>0</v>
      </c>
      <c r="F77"/>
    </row>
    <row r="78" spans="1:6" ht="15" x14ac:dyDescent="0.25">
      <c r="A78" s="171">
        <v>5534</v>
      </c>
      <c r="B78" s="169" t="s">
        <v>254</v>
      </c>
      <c r="C78" s="323">
        <v>0</v>
      </c>
      <c r="D78" s="323">
        <v>0</v>
      </c>
      <c r="F78"/>
    </row>
    <row r="79" spans="1:6" ht="15" x14ac:dyDescent="0.25">
      <c r="A79" s="171">
        <v>5535</v>
      </c>
      <c r="B79" s="169" t="s">
        <v>253</v>
      </c>
      <c r="C79" s="323">
        <v>0</v>
      </c>
      <c r="D79" s="323">
        <v>0</v>
      </c>
      <c r="F79"/>
    </row>
    <row r="80" spans="1:6" ht="15" x14ac:dyDescent="0.25">
      <c r="A80" s="174">
        <v>5540</v>
      </c>
      <c r="B80" s="178" t="s">
        <v>252</v>
      </c>
      <c r="C80" s="325">
        <v>0</v>
      </c>
      <c r="D80" s="325">
        <v>0</v>
      </c>
      <c r="F80"/>
    </row>
    <row r="81" spans="1:6" ht="15" x14ac:dyDescent="0.25">
      <c r="A81" s="171">
        <v>5541</v>
      </c>
      <c r="B81" s="169" t="s">
        <v>252</v>
      </c>
      <c r="C81" s="323">
        <v>0</v>
      </c>
      <c r="D81" s="323">
        <v>0</v>
      </c>
      <c r="F81"/>
    </row>
    <row r="82" spans="1:6" ht="15" x14ac:dyDescent="0.25">
      <c r="A82" s="174">
        <v>5550</v>
      </c>
      <c r="B82" s="178" t="s">
        <v>251</v>
      </c>
      <c r="C82" s="325">
        <v>0</v>
      </c>
      <c r="D82" s="325">
        <v>0</v>
      </c>
      <c r="F82"/>
    </row>
    <row r="83" spans="1:6" ht="15" x14ac:dyDescent="0.25">
      <c r="A83" s="171">
        <v>5551</v>
      </c>
      <c r="B83" s="169" t="s">
        <v>251</v>
      </c>
      <c r="C83" s="323">
        <v>0</v>
      </c>
      <c r="D83" s="323">
        <v>0</v>
      </c>
      <c r="F83"/>
    </row>
    <row r="84" spans="1:6" ht="15" x14ac:dyDescent="0.25">
      <c r="A84" s="174">
        <v>5590</v>
      </c>
      <c r="B84" s="178" t="s">
        <v>250</v>
      </c>
      <c r="C84" s="325">
        <v>3474.46</v>
      </c>
      <c r="D84" s="325">
        <v>4683.32</v>
      </c>
      <c r="F84"/>
    </row>
    <row r="85" spans="1:6" ht="15" x14ac:dyDescent="0.25">
      <c r="A85" s="171">
        <v>5591</v>
      </c>
      <c r="B85" s="169" t="s">
        <v>249</v>
      </c>
      <c r="C85" s="323">
        <v>0</v>
      </c>
      <c r="D85" s="323">
        <v>0</v>
      </c>
      <c r="F85"/>
    </row>
    <row r="86" spans="1:6" ht="15" x14ac:dyDescent="0.25">
      <c r="A86" s="171">
        <v>5592</v>
      </c>
      <c r="B86" s="169" t="s">
        <v>248</v>
      </c>
      <c r="C86" s="323">
        <v>0</v>
      </c>
      <c r="D86" s="323">
        <v>0</v>
      </c>
      <c r="F86"/>
    </row>
    <row r="87" spans="1:6" ht="15" x14ac:dyDescent="0.25">
      <c r="A87" s="171">
        <v>5593</v>
      </c>
      <c r="B87" s="169" t="s">
        <v>247</v>
      </c>
      <c r="C87" s="323">
        <v>0</v>
      </c>
      <c r="D87" s="323">
        <v>0</v>
      </c>
      <c r="F87"/>
    </row>
    <row r="88" spans="1:6" ht="15" x14ac:dyDescent="0.25">
      <c r="A88" s="171">
        <v>5594</v>
      </c>
      <c r="B88" s="169" t="s">
        <v>476</v>
      </c>
      <c r="C88" s="323">
        <v>3474.46</v>
      </c>
      <c r="D88" s="323">
        <v>4683.32</v>
      </c>
      <c r="F88"/>
    </row>
    <row r="89" spans="1:6" ht="15" x14ac:dyDescent="0.25">
      <c r="A89" s="171">
        <v>5595</v>
      </c>
      <c r="B89" s="169" t="s">
        <v>245</v>
      </c>
      <c r="C89" s="323">
        <v>0</v>
      </c>
      <c r="D89" s="323">
        <v>0</v>
      </c>
      <c r="F89"/>
    </row>
    <row r="90" spans="1:6" ht="15" x14ac:dyDescent="0.25">
      <c r="A90" s="171">
        <v>5596</v>
      </c>
      <c r="B90" s="169" t="s">
        <v>244</v>
      </c>
      <c r="C90" s="323">
        <v>0</v>
      </c>
      <c r="D90" s="323">
        <v>0</v>
      </c>
      <c r="F90"/>
    </row>
    <row r="91" spans="1:6" ht="15" x14ac:dyDescent="0.25">
      <c r="A91" s="171">
        <v>5597</v>
      </c>
      <c r="B91" s="169" t="s">
        <v>243</v>
      </c>
      <c r="C91" s="323">
        <v>0</v>
      </c>
      <c r="D91" s="323">
        <v>0</v>
      </c>
      <c r="F91"/>
    </row>
    <row r="92" spans="1:6" ht="15" x14ac:dyDescent="0.25">
      <c r="A92" s="171">
        <v>5599</v>
      </c>
      <c r="B92" s="169" t="s">
        <v>241</v>
      </c>
      <c r="C92" s="323">
        <v>0</v>
      </c>
      <c r="D92" s="323">
        <v>0</v>
      </c>
      <c r="F92"/>
    </row>
    <row r="93" spans="1:6" ht="15" x14ac:dyDescent="0.25">
      <c r="A93" s="174">
        <v>5600</v>
      </c>
      <c r="B93" s="178" t="s">
        <v>240</v>
      </c>
      <c r="C93" s="325">
        <v>0</v>
      </c>
      <c r="D93" s="325">
        <v>774901.03</v>
      </c>
      <c r="F93"/>
    </row>
    <row r="94" spans="1:6" ht="15" x14ac:dyDescent="0.25">
      <c r="A94" s="174">
        <v>5610</v>
      </c>
      <c r="B94" s="178" t="s">
        <v>239</v>
      </c>
      <c r="C94" s="325">
        <v>0</v>
      </c>
      <c r="D94" s="325">
        <v>774901.03</v>
      </c>
      <c r="F94"/>
    </row>
    <row r="95" spans="1:6" ht="15" x14ac:dyDescent="0.25">
      <c r="A95" s="171">
        <v>5611</v>
      </c>
      <c r="B95" s="169" t="s">
        <v>238</v>
      </c>
      <c r="C95" s="323">
        <v>0</v>
      </c>
      <c r="D95" s="323">
        <v>774901.03</v>
      </c>
      <c r="F95"/>
    </row>
    <row r="96" spans="1:6" ht="15" x14ac:dyDescent="0.25">
      <c r="A96" s="174">
        <v>2110</v>
      </c>
      <c r="B96" s="173" t="s">
        <v>477</v>
      </c>
      <c r="C96" s="325">
        <v>1406562.409999996</v>
      </c>
      <c r="D96" s="325">
        <v>9697563.4999999907</v>
      </c>
      <c r="F96"/>
    </row>
    <row r="97" spans="1:6" ht="15" x14ac:dyDescent="0.25">
      <c r="A97" s="171">
        <v>2111</v>
      </c>
      <c r="B97" s="169" t="s">
        <v>478</v>
      </c>
      <c r="C97" s="323">
        <v>691296.58999999613</v>
      </c>
      <c r="D97" s="323">
        <v>651272.51999999583</v>
      </c>
      <c r="F97"/>
    </row>
    <row r="98" spans="1:6" ht="15" x14ac:dyDescent="0.25">
      <c r="A98" s="171">
        <v>2112</v>
      </c>
      <c r="B98" s="169" t="s">
        <v>479</v>
      </c>
      <c r="C98" s="323">
        <v>0</v>
      </c>
      <c r="D98" s="323">
        <v>0</v>
      </c>
      <c r="F98"/>
    </row>
    <row r="99" spans="1:6" ht="15" x14ac:dyDescent="0.25">
      <c r="A99" s="171">
        <v>2112</v>
      </c>
      <c r="B99" s="169" t="s">
        <v>480</v>
      </c>
      <c r="C99" s="323">
        <v>715265.82</v>
      </c>
      <c r="D99" s="323">
        <v>723861.37999999523</v>
      </c>
      <c r="F99"/>
    </row>
    <row r="100" spans="1:6" ht="15" x14ac:dyDescent="0.25">
      <c r="A100" s="171">
        <v>2115</v>
      </c>
      <c r="B100" s="169" t="s">
        <v>481</v>
      </c>
      <c r="C100" s="323">
        <v>0</v>
      </c>
      <c r="D100" s="323">
        <v>8322429.5999999996</v>
      </c>
      <c r="F100"/>
    </row>
    <row r="101" spans="1:6" ht="15" x14ac:dyDescent="0.25">
      <c r="A101" s="171">
        <v>2114</v>
      </c>
      <c r="B101" s="169" t="s">
        <v>482</v>
      </c>
      <c r="C101" s="323">
        <v>0</v>
      </c>
      <c r="D101" s="323">
        <v>0</v>
      </c>
      <c r="F101"/>
    </row>
    <row r="102" spans="1:6" ht="15" x14ac:dyDescent="0.25">
      <c r="A102" s="171"/>
      <c r="B102" s="177" t="s">
        <v>483</v>
      </c>
      <c r="C102" s="325">
        <v>521328.15999999642</v>
      </c>
      <c r="D102" s="325">
        <v>382331.1699999976</v>
      </c>
      <c r="F102"/>
    </row>
    <row r="103" spans="1:6" x14ac:dyDescent="0.2">
      <c r="A103" s="174">
        <v>4300</v>
      </c>
      <c r="B103" s="176" t="s">
        <v>377</v>
      </c>
      <c r="C103" s="323">
        <v>1722.5</v>
      </c>
      <c r="D103" s="323">
        <v>6955.23</v>
      </c>
    </row>
    <row r="104" spans="1:6" x14ac:dyDescent="0.2">
      <c r="A104" s="174">
        <v>4310</v>
      </c>
      <c r="B104" s="176" t="s">
        <v>376</v>
      </c>
      <c r="C104" s="325">
        <v>0</v>
      </c>
      <c r="D104" s="325">
        <v>0</v>
      </c>
    </row>
    <row r="105" spans="1:6" x14ac:dyDescent="0.2">
      <c r="A105" s="171">
        <v>4311</v>
      </c>
      <c r="B105" s="175" t="s">
        <v>375</v>
      </c>
      <c r="C105" s="323">
        <v>0</v>
      </c>
      <c r="D105" s="323">
        <v>0</v>
      </c>
    </row>
    <row r="106" spans="1:6" x14ac:dyDescent="0.2">
      <c r="A106" s="171">
        <v>4319</v>
      </c>
      <c r="B106" s="175" t="s">
        <v>374</v>
      </c>
      <c r="C106" s="323">
        <v>0</v>
      </c>
      <c r="D106" s="323">
        <v>0</v>
      </c>
    </row>
    <row r="107" spans="1:6" x14ac:dyDescent="0.2">
      <c r="A107" s="174">
        <v>4320</v>
      </c>
      <c r="B107" s="176" t="s">
        <v>373</v>
      </c>
      <c r="C107" s="325">
        <v>0</v>
      </c>
      <c r="D107" s="325">
        <v>0</v>
      </c>
    </row>
    <row r="108" spans="1:6" x14ac:dyDescent="0.2">
      <c r="A108" s="171">
        <v>4321</v>
      </c>
      <c r="B108" s="175" t="s">
        <v>372</v>
      </c>
      <c r="C108" s="323">
        <v>0</v>
      </c>
      <c r="D108" s="323">
        <v>0</v>
      </c>
    </row>
    <row r="109" spans="1:6" x14ac:dyDescent="0.2">
      <c r="A109" s="171">
        <v>4322</v>
      </c>
      <c r="B109" s="175" t="s">
        <v>371</v>
      </c>
      <c r="C109" s="323">
        <v>0</v>
      </c>
      <c r="D109" s="323">
        <v>0</v>
      </c>
    </row>
    <row r="110" spans="1:6" x14ac:dyDescent="0.2">
      <c r="A110" s="171">
        <v>4323</v>
      </c>
      <c r="B110" s="175" t="s">
        <v>370</v>
      </c>
      <c r="C110" s="323">
        <v>0</v>
      </c>
      <c r="D110" s="323">
        <v>0</v>
      </c>
    </row>
    <row r="111" spans="1:6" x14ac:dyDescent="0.2">
      <c r="A111" s="171">
        <v>4324</v>
      </c>
      <c r="B111" s="175" t="s">
        <v>369</v>
      </c>
      <c r="C111" s="323">
        <v>0</v>
      </c>
      <c r="D111" s="323">
        <v>0</v>
      </c>
    </row>
    <row r="112" spans="1:6" x14ac:dyDescent="0.2">
      <c r="A112" s="171">
        <v>4325</v>
      </c>
      <c r="B112" s="175" t="s">
        <v>368</v>
      </c>
      <c r="C112" s="323">
        <v>0</v>
      </c>
      <c r="D112" s="323">
        <v>0</v>
      </c>
    </row>
    <row r="113" spans="1:6" x14ac:dyDescent="0.2">
      <c r="A113" s="174">
        <v>4330</v>
      </c>
      <c r="B113" s="176" t="s">
        <v>367</v>
      </c>
      <c r="C113" s="325">
        <v>0</v>
      </c>
      <c r="D113" s="325">
        <v>0</v>
      </c>
    </row>
    <row r="114" spans="1:6" x14ac:dyDescent="0.2">
      <c r="A114" s="171">
        <v>4331</v>
      </c>
      <c r="B114" s="175" t="s">
        <v>367</v>
      </c>
      <c r="C114" s="323">
        <v>0</v>
      </c>
      <c r="D114" s="323">
        <v>0</v>
      </c>
    </row>
    <row r="115" spans="1:6" x14ac:dyDescent="0.2">
      <c r="A115" s="174">
        <v>4340</v>
      </c>
      <c r="B115" s="176" t="s">
        <v>366</v>
      </c>
      <c r="C115" s="325">
        <v>0</v>
      </c>
      <c r="D115" s="325">
        <v>0</v>
      </c>
    </row>
    <row r="116" spans="1:6" x14ac:dyDescent="0.2">
      <c r="A116" s="171">
        <v>4341</v>
      </c>
      <c r="B116" s="175" t="s">
        <v>366</v>
      </c>
      <c r="C116" s="323">
        <v>0</v>
      </c>
      <c r="D116" s="323">
        <v>0</v>
      </c>
    </row>
    <row r="117" spans="1:6" x14ac:dyDescent="0.2">
      <c r="A117" s="174">
        <v>4390</v>
      </c>
      <c r="B117" s="176" t="s">
        <v>360</v>
      </c>
      <c r="C117" s="325">
        <v>1722.5</v>
      </c>
      <c r="D117" s="325">
        <v>6955.23</v>
      </c>
    </row>
    <row r="118" spans="1:6" x14ac:dyDescent="0.2">
      <c r="A118" s="171">
        <v>4392</v>
      </c>
      <c r="B118" s="175" t="s">
        <v>365</v>
      </c>
      <c r="C118" s="323">
        <v>0</v>
      </c>
      <c r="D118" s="323">
        <v>0</v>
      </c>
    </row>
    <row r="119" spans="1:6" x14ac:dyDescent="0.2">
      <c r="A119" s="171">
        <v>4393</v>
      </c>
      <c r="B119" s="175" t="s">
        <v>364</v>
      </c>
      <c r="C119" s="323">
        <v>1722.5</v>
      </c>
      <c r="D119" s="323">
        <v>6955.23</v>
      </c>
    </row>
    <row r="120" spans="1:6" x14ac:dyDescent="0.2">
      <c r="A120" s="171">
        <v>4394</v>
      </c>
      <c r="B120" s="175" t="s">
        <v>363</v>
      </c>
      <c r="C120" s="323">
        <v>0</v>
      </c>
      <c r="D120" s="323">
        <v>0</v>
      </c>
    </row>
    <row r="121" spans="1:6" x14ac:dyDescent="0.2">
      <c r="A121" s="171">
        <v>4395</v>
      </c>
      <c r="B121" s="175" t="s">
        <v>244</v>
      </c>
      <c r="C121" s="323">
        <v>0</v>
      </c>
      <c r="D121" s="323">
        <v>0</v>
      </c>
    </row>
    <row r="122" spans="1:6" x14ac:dyDescent="0.2">
      <c r="A122" s="171">
        <v>4396</v>
      </c>
      <c r="B122" s="175" t="s">
        <v>362</v>
      </c>
      <c r="C122" s="323">
        <v>0</v>
      </c>
      <c r="D122" s="323">
        <v>0</v>
      </c>
    </row>
    <row r="123" spans="1:6" x14ac:dyDescent="0.2">
      <c r="A123" s="171">
        <v>4397</v>
      </c>
      <c r="B123" s="175" t="s">
        <v>361</v>
      </c>
      <c r="C123" s="323">
        <v>0</v>
      </c>
      <c r="D123" s="323">
        <v>0</v>
      </c>
    </row>
    <row r="124" spans="1:6" x14ac:dyDescent="0.2">
      <c r="A124" s="171">
        <v>4399</v>
      </c>
      <c r="B124" s="175" t="s">
        <v>360</v>
      </c>
      <c r="C124" s="323">
        <v>0</v>
      </c>
      <c r="D124" s="323">
        <v>0</v>
      </c>
    </row>
    <row r="125" spans="1:6" ht="15" x14ac:dyDescent="0.25">
      <c r="A125" s="174">
        <v>1120</v>
      </c>
      <c r="B125" s="173" t="s">
        <v>484</v>
      </c>
      <c r="C125" s="325">
        <v>519605.65999999642</v>
      </c>
      <c r="D125" s="325">
        <v>375375.93999999762</v>
      </c>
      <c r="F125"/>
    </row>
    <row r="126" spans="1:6" customFormat="1" ht="15" x14ac:dyDescent="0.25">
      <c r="A126" s="171">
        <v>1124</v>
      </c>
      <c r="B126" s="172" t="s">
        <v>485</v>
      </c>
      <c r="C126" s="323">
        <v>0</v>
      </c>
      <c r="D126" s="323">
        <v>0</v>
      </c>
    </row>
    <row r="127" spans="1:6" ht="15" x14ac:dyDescent="0.25">
      <c r="A127" s="171">
        <v>1124</v>
      </c>
      <c r="B127" s="172" t="s">
        <v>486</v>
      </c>
      <c r="C127" s="323">
        <v>0</v>
      </c>
      <c r="D127" s="323">
        <v>0</v>
      </c>
      <c r="F127"/>
    </row>
    <row r="128" spans="1:6" ht="15" x14ac:dyDescent="0.25">
      <c r="A128" s="171">
        <v>1124</v>
      </c>
      <c r="B128" s="172" t="s">
        <v>487</v>
      </c>
      <c r="C128" s="323">
        <v>0</v>
      </c>
      <c r="D128" s="323">
        <v>0</v>
      </c>
      <c r="F128"/>
    </row>
    <row r="129" spans="1:6" ht="15" x14ac:dyDescent="0.25">
      <c r="A129" s="171">
        <v>1124</v>
      </c>
      <c r="B129" s="172" t="s">
        <v>488</v>
      </c>
      <c r="C129" s="323">
        <v>0</v>
      </c>
      <c r="D129" s="323">
        <v>0</v>
      </c>
      <c r="F129"/>
    </row>
    <row r="130" spans="1:6" ht="15" x14ac:dyDescent="0.25">
      <c r="A130" s="171">
        <v>1124</v>
      </c>
      <c r="B130" s="172" t="s">
        <v>489</v>
      </c>
      <c r="C130" s="323">
        <v>0</v>
      </c>
      <c r="D130" s="323">
        <v>0</v>
      </c>
      <c r="F130"/>
    </row>
    <row r="131" spans="1:6" ht="15" x14ac:dyDescent="0.25">
      <c r="A131" s="171">
        <v>1124</v>
      </c>
      <c r="B131" s="172" t="s">
        <v>490</v>
      </c>
      <c r="C131" s="323">
        <v>0</v>
      </c>
      <c r="D131" s="323">
        <v>0</v>
      </c>
      <c r="F131"/>
    </row>
    <row r="132" spans="1:6" ht="15" x14ac:dyDescent="0.25">
      <c r="A132" s="171">
        <v>1122</v>
      </c>
      <c r="B132" s="172" t="s">
        <v>491</v>
      </c>
      <c r="C132" s="323">
        <v>519605.65999999642</v>
      </c>
      <c r="D132" s="323">
        <v>375375.93999999762</v>
      </c>
      <c r="F132"/>
    </row>
    <row r="133" spans="1:6" ht="15" x14ac:dyDescent="0.25">
      <c r="A133" s="171">
        <v>1122</v>
      </c>
      <c r="B133" s="172" t="s">
        <v>492</v>
      </c>
      <c r="C133" s="323">
        <v>0</v>
      </c>
      <c r="D133" s="323">
        <v>0</v>
      </c>
      <c r="F133"/>
    </row>
    <row r="134" spans="1:6" ht="9.9499999999999993" customHeight="1" x14ac:dyDescent="0.25">
      <c r="A134" s="171">
        <v>1122</v>
      </c>
      <c r="B134" s="172" t="s">
        <v>493</v>
      </c>
      <c r="C134" s="323">
        <v>0</v>
      </c>
      <c r="D134" s="323">
        <v>0</v>
      </c>
      <c r="F134"/>
    </row>
    <row r="135" spans="1:6" ht="9.9499999999999993" customHeight="1" x14ac:dyDescent="0.25">
      <c r="A135" s="171">
        <v>1122</v>
      </c>
      <c r="B135" s="172"/>
      <c r="C135" s="323"/>
      <c r="D135" s="323"/>
      <c r="F135"/>
    </row>
    <row r="136" spans="1:6" ht="15" customHeight="1" x14ac:dyDescent="0.25">
      <c r="A136" s="171"/>
      <c r="B136" s="170" t="s">
        <v>494</v>
      </c>
      <c r="C136" s="325">
        <v>22773287.32</v>
      </c>
      <c r="D136" s="325">
        <v>63024892.93999999</v>
      </c>
      <c r="F136"/>
    </row>
    <row r="137" spans="1:6" ht="9.9499999999999993" customHeight="1" x14ac:dyDescent="0.25">
      <c r="A137" s="169"/>
      <c r="B137" s="169"/>
      <c r="C137" s="169"/>
      <c r="D137" s="169"/>
      <c r="F137"/>
    </row>
    <row r="138" spans="1:6" ht="17.25" customHeight="1" x14ac:dyDescent="0.25">
      <c r="B138" s="40" t="s">
        <v>237</v>
      </c>
      <c r="F138"/>
    </row>
    <row r="139" spans="1:6" ht="9.9499999999999993" customHeight="1" x14ac:dyDescent="0.25">
      <c r="F139"/>
    </row>
    <row r="140" spans="1:6" ht="9.9499999999999993" customHeight="1" x14ac:dyDescent="0.25">
      <c r="F140"/>
    </row>
    <row r="141" spans="1:6" ht="9.9499999999999993" customHeight="1" x14ac:dyDescent="0.25">
      <c r="C141" s="62"/>
      <c r="F141"/>
    </row>
    <row r="142" spans="1:6" ht="9.9499999999999993" customHeight="1" x14ac:dyDescent="0.25">
      <c r="F142"/>
    </row>
    <row r="143" spans="1:6" ht="9.9499999999999993" customHeight="1" x14ac:dyDescent="0.25">
      <c r="C143" s="62"/>
      <c r="F143"/>
    </row>
    <row r="144" spans="1:6" ht="9.9499999999999993" customHeight="1" x14ac:dyDescent="0.25">
      <c r="F144"/>
    </row>
    <row r="145" spans="6:7" ht="9.9499999999999993" customHeight="1" x14ac:dyDescent="0.25">
      <c r="F145"/>
    </row>
    <row r="146" spans="6:7" ht="9.9499999999999993" customHeight="1" x14ac:dyDescent="0.25">
      <c r="F146"/>
    </row>
    <row r="147" spans="6:7" ht="9.9499999999999993" customHeight="1" x14ac:dyDescent="0.25">
      <c r="F147"/>
    </row>
    <row r="148" spans="6:7" ht="15" x14ac:dyDescent="0.25">
      <c r="F148"/>
    </row>
    <row r="149" spans="6:7" ht="15" x14ac:dyDescent="0.25">
      <c r="F149"/>
    </row>
    <row r="150" spans="6:7" ht="15" x14ac:dyDescent="0.25">
      <c r="F150"/>
    </row>
    <row r="151" spans="6:7" ht="15" x14ac:dyDescent="0.25">
      <c r="F151"/>
    </row>
    <row r="152" spans="6:7" ht="15" x14ac:dyDescent="0.25">
      <c r="F152"/>
    </row>
    <row r="153" spans="6:7" ht="15" x14ac:dyDescent="0.25">
      <c r="F153"/>
      <c r="G153" s="69"/>
    </row>
    <row r="154" spans="6:7" ht="15" x14ac:dyDescent="0.25">
      <c r="F154"/>
    </row>
    <row r="155" spans="6:7" ht="15" x14ac:dyDescent="0.25">
      <c r="F155"/>
    </row>
    <row r="156" spans="6:7" ht="15" x14ac:dyDescent="0.25">
      <c r="F156"/>
    </row>
    <row r="157" spans="6:7" ht="15" x14ac:dyDescent="0.25">
      <c r="F157"/>
    </row>
    <row r="158" spans="6:7" ht="15" x14ac:dyDescent="0.25">
      <c r="F158"/>
    </row>
  </sheetData>
  <sheetProtection formatCells="0" formatColumns="0" formatRows="0" insertColumns="0" insertRows="0" insertHyperlinks="0" deleteColumns="0" deleteRows="0" sort="0" autoFilter="0" pivotTables="0"/>
  <mergeCells count="3">
    <mergeCell ref="A1:C1"/>
    <mergeCell ref="A2:C2"/>
    <mergeCell ref="A3:C3"/>
  </mergeCells>
  <dataValidations count="2">
    <dataValidation allowBlank="1" showInputMessage="1" showErrorMessage="1" prompt="Saldo al 31 de diciembre del año anterior que se presenta" sqref="D7 D46"/>
    <dataValidation allowBlank="1" showInputMessage="1" showErrorMessage="1" prompt="Importe final del periodo que corresponde la información financiera trimestral que se presenta." sqref="C7 C46"/>
  </dataValidations>
  <pageMargins left="0.7" right="0.7" top="0.75" bottom="0.75" header="0.3" footer="0.3"/>
  <pageSetup paperSize="9" scale="7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22"/>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28515625" style="73" customWidth="1"/>
    <col min="2" max="2" width="63.140625" style="73" customWidth="1"/>
    <col min="3" max="3" width="17.7109375" style="73" customWidth="1"/>
    <col min="4" max="16384" width="11.42578125" style="73"/>
  </cols>
  <sheetData>
    <row r="1" spans="1:3" s="131" customFormat="1" ht="18" customHeight="1" x14ac:dyDescent="0.25">
      <c r="A1" s="382" t="s">
        <v>1240</v>
      </c>
      <c r="B1" s="383"/>
      <c r="C1" s="384"/>
    </row>
    <row r="2" spans="1:3" s="131" customFormat="1" ht="18" customHeight="1" x14ac:dyDescent="0.25">
      <c r="A2" s="385" t="s">
        <v>495</v>
      </c>
      <c r="B2" s="386"/>
      <c r="C2" s="387"/>
    </row>
    <row r="3" spans="1:3" s="131" customFormat="1" ht="18" customHeight="1" x14ac:dyDescent="0.25">
      <c r="A3" s="381" t="s">
        <v>1239</v>
      </c>
      <c r="B3" s="381"/>
      <c r="C3" s="381"/>
    </row>
    <row r="4" spans="1:3" s="70" customFormat="1" x14ac:dyDescent="0.2">
      <c r="A4" s="388" t="s">
        <v>496</v>
      </c>
      <c r="B4" s="389"/>
      <c r="C4" s="390"/>
    </row>
    <row r="5" spans="1:3" x14ac:dyDescent="0.2">
      <c r="A5" s="71" t="s">
        <v>497</v>
      </c>
      <c r="B5" s="71"/>
      <c r="C5" s="280">
        <v>164546676.63999999</v>
      </c>
    </row>
    <row r="6" spans="1:3" x14ac:dyDescent="0.2">
      <c r="B6" s="74"/>
      <c r="C6" s="281"/>
    </row>
    <row r="7" spans="1:3" x14ac:dyDescent="0.2">
      <c r="A7" s="75" t="s">
        <v>498</v>
      </c>
      <c r="B7" s="75"/>
      <c r="C7" s="282">
        <v>0</v>
      </c>
    </row>
    <row r="8" spans="1:3" x14ac:dyDescent="0.2">
      <c r="A8" s="76" t="s">
        <v>499</v>
      </c>
      <c r="B8" s="77" t="s">
        <v>376</v>
      </c>
      <c r="C8" s="283">
        <v>0</v>
      </c>
    </row>
    <row r="9" spans="1:3" x14ac:dyDescent="0.2">
      <c r="A9" s="78" t="s">
        <v>500</v>
      </c>
      <c r="B9" s="79" t="s">
        <v>501</v>
      </c>
      <c r="C9" s="283">
        <v>0</v>
      </c>
    </row>
    <row r="10" spans="1:3" x14ac:dyDescent="0.2">
      <c r="A10" s="78" t="s">
        <v>502</v>
      </c>
      <c r="B10" s="79" t="s">
        <v>367</v>
      </c>
      <c r="C10" s="283">
        <v>0</v>
      </c>
    </row>
    <row r="11" spans="1:3" x14ac:dyDescent="0.2">
      <c r="A11" s="78" t="s">
        <v>503</v>
      </c>
      <c r="B11" s="79" t="s">
        <v>366</v>
      </c>
      <c r="C11" s="283">
        <v>0</v>
      </c>
    </row>
    <row r="12" spans="1:3" x14ac:dyDescent="0.2">
      <c r="A12" s="78" t="s">
        <v>504</v>
      </c>
      <c r="B12" s="79" t="s">
        <v>360</v>
      </c>
      <c r="C12" s="283">
        <v>0</v>
      </c>
    </row>
    <row r="13" spans="1:3" x14ac:dyDescent="0.2">
      <c r="A13" s="80" t="s">
        <v>505</v>
      </c>
      <c r="B13" s="81" t="s">
        <v>506</v>
      </c>
      <c r="C13" s="283">
        <v>0</v>
      </c>
    </row>
    <row r="14" spans="1:3" x14ac:dyDescent="0.2">
      <c r="B14" s="82"/>
      <c r="C14" s="284"/>
    </row>
    <row r="15" spans="1:3" x14ac:dyDescent="0.2">
      <c r="A15" s="75" t="s">
        <v>507</v>
      </c>
      <c r="B15" s="74"/>
      <c r="C15" s="282">
        <v>9588065.5899999999</v>
      </c>
    </row>
    <row r="16" spans="1:3" x14ac:dyDescent="0.2">
      <c r="A16" s="83">
        <v>3.1</v>
      </c>
      <c r="B16" s="79" t="s">
        <v>508</v>
      </c>
      <c r="C16" s="283">
        <v>0</v>
      </c>
    </row>
    <row r="17" spans="1:5" x14ac:dyDescent="0.2">
      <c r="A17" s="84">
        <v>3.2</v>
      </c>
      <c r="B17" s="79" t="s">
        <v>509</v>
      </c>
      <c r="C17" s="283">
        <v>0</v>
      </c>
    </row>
    <row r="18" spans="1:5" x14ac:dyDescent="0.2">
      <c r="A18" s="84">
        <v>3.3</v>
      </c>
      <c r="B18" s="81" t="s">
        <v>510</v>
      </c>
      <c r="C18" s="285">
        <v>9588065.5899999999</v>
      </c>
    </row>
    <row r="19" spans="1:5" x14ac:dyDescent="0.2">
      <c r="B19" s="85"/>
      <c r="C19" s="286"/>
    </row>
    <row r="20" spans="1:5" x14ac:dyDescent="0.2">
      <c r="A20" s="86" t="s">
        <v>511</v>
      </c>
      <c r="B20" s="86"/>
      <c r="C20" s="280">
        <v>154958611.04999998</v>
      </c>
      <c r="E20" s="106"/>
    </row>
    <row r="22" spans="1:5" x14ac:dyDescent="0.2">
      <c r="B22" s="40" t="s">
        <v>237</v>
      </c>
    </row>
  </sheetData>
  <mergeCells count="4">
    <mergeCell ref="A1:C1"/>
    <mergeCell ref="A2:C2"/>
    <mergeCell ref="A3:C3"/>
    <mergeCell ref="A4:C4"/>
  </mergeCells>
  <pageMargins left="0.9" right="0.70866141732283472" top="0.74" bottom="0.74803149606299213" header="0.31496062992125984" footer="0.31496062992125984"/>
  <pageSetup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28515625" style="73" customWidth="1"/>
    <col min="2" max="2" width="63.140625" style="73" customWidth="1"/>
    <col min="3" max="3" width="17.7109375" style="73" customWidth="1"/>
    <col min="4" max="16384" width="11.42578125" style="73"/>
  </cols>
  <sheetData>
    <row r="1" spans="1:3" s="131" customFormat="1" ht="18" customHeight="1" x14ac:dyDescent="0.25">
      <c r="A1" s="382" t="s">
        <v>1476</v>
      </c>
      <c r="B1" s="383"/>
      <c r="C1" s="384"/>
    </row>
    <row r="2" spans="1:3" s="131" customFormat="1" ht="18" customHeight="1" x14ac:dyDescent="0.25">
      <c r="A2" s="385" t="s">
        <v>495</v>
      </c>
      <c r="B2" s="386"/>
      <c r="C2" s="387"/>
    </row>
    <row r="3" spans="1:3" s="131" customFormat="1" ht="18" customHeight="1" x14ac:dyDescent="0.25">
      <c r="A3" s="385" t="s">
        <v>1477</v>
      </c>
      <c r="B3" s="386"/>
      <c r="C3" s="387"/>
    </row>
    <row r="4" spans="1:3" s="70" customFormat="1" x14ac:dyDescent="0.2">
      <c r="A4" s="388" t="s">
        <v>496</v>
      </c>
      <c r="B4" s="389"/>
      <c r="C4" s="390"/>
    </row>
    <row r="5" spans="1:3" x14ac:dyDescent="0.2">
      <c r="A5" s="71" t="s">
        <v>497</v>
      </c>
      <c r="B5" s="71"/>
      <c r="C5" s="280">
        <v>184569104.42000002</v>
      </c>
    </row>
    <row r="6" spans="1:3" x14ac:dyDescent="0.2">
      <c r="B6" s="74"/>
      <c r="C6" s="281"/>
    </row>
    <row r="7" spans="1:3" x14ac:dyDescent="0.2">
      <c r="A7" s="75" t="s">
        <v>498</v>
      </c>
      <c r="B7" s="75"/>
      <c r="C7" s="282">
        <v>1722.5</v>
      </c>
    </row>
    <row r="8" spans="1:3" x14ac:dyDescent="0.2">
      <c r="A8" s="76" t="s">
        <v>499</v>
      </c>
      <c r="B8" s="77" t="s">
        <v>376</v>
      </c>
      <c r="C8" s="283">
        <v>0</v>
      </c>
    </row>
    <row r="9" spans="1:3" x14ac:dyDescent="0.2">
      <c r="A9" s="78" t="s">
        <v>500</v>
      </c>
      <c r="B9" s="79" t="s">
        <v>501</v>
      </c>
      <c r="C9" s="283">
        <v>0</v>
      </c>
    </row>
    <row r="10" spans="1:3" x14ac:dyDescent="0.2">
      <c r="A10" s="78" t="s">
        <v>502</v>
      </c>
      <c r="B10" s="79" t="s">
        <v>367</v>
      </c>
      <c r="C10" s="283">
        <v>0</v>
      </c>
    </row>
    <row r="11" spans="1:3" x14ac:dyDescent="0.2">
      <c r="A11" s="78" t="s">
        <v>503</v>
      </c>
      <c r="B11" s="79" t="s">
        <v>366</v>
      </c>
      <c r="C11" s="283">
        <v>0</v>
      </c>
    </row>
    <row r="12" spans="1:3" x14ac:dyDescent="0.2">
      <c r="A12" s="78" t="s">
        <v>504</v>
      </c>
      <c r="B12" s="79" t="s">
        <v>360</v>
      </c>
      <c r="C12" s="283">
        <v>1722.5</v>
      </c>
    </row>
    <row r="13" spans="1:3" x14ac:dyDescent="0.2">
      <c r="A13" s="80" t="s">
        <v>505</v>
      </c>
      <c r="B13" s="81" t="s">
        <v>506</v>
      </c>
      <c r="C13" s="283">
        <v>0</v>
      </c>
    </row>
    <row r="14" spans="1:3" x14ac:dyDescent="0.2">
      <c r="B14" s="82"/>
      <c r="C14" s="284"/>
    </row>
    <row r="15" spans="1:3" x14ac:dyDescent="0.2">
      <c r="A15" s="75" t="s">
        <v>507</v>
      </c>
      <c r="B15" s="74"/>
      <c r="C15" s="282">
        <v>0</v>
      </c>
    </row>
    <row r="16" spans="1:3" x14ac:dyDescent="0.2">
      <c r="A16" s="83">
        <v>3.1</v>
      </c>
      <c r="B16" s="79" t="s">
        <v>508</v>
      </c>
      <c r="C16" s="283">
        <v>0</v>
      </c>
    </row>
    <row r="17" spans="1:3" x14ac:dyDescent="0.2">
      <c r="A17" s="84">
        <v>3.2</v>
      </c>
      <c r="B17" s="79" t="s">
        <v>509</v>
      </c>
      <c r="C17" s="283">
        <v>0</v>
      </c>
    </row>
    <row r="18" spans="1:3" x14ac:dyDescent="0.2">
      <c r="A18" s="84">
        <v>3.3</v>
      </c>
      <c r="B18" s="81" t="s">
        <v>510</v>
      </c>
      <c r="C18" s="285">
        <v>0</v>
      </c>
    </row>
    <row r="19" spans="1:3" x14ac:dyDescent="0.2">
      <c r="B19" s="85"/>
      <c r="C19" s="286"/>
    </row>
    <row r="20" spans="1:3" x14ac:dyDescent="0.2">
      <c r="A20" s="86" t="s">
        <v>511</v>
      </c>
      <c r="B20" s="86"/>
      <c r="C20" s="280">
        <v>184570826.92000002</v>
      </c>
    </row>
    <row r="22" spans="1:3" x14ac:dyDescent="0.2">
      <c r="B22" s="40" t="s">
        <v>237</v>
      </c>
    </row>
  </sheetData>
  <mergeCells count="4">
    <mergeCell ref="A1:C1"/>
    <mergeCell ref="A2:C2"/>
    <mergeCell ref="A3:C3"/>
    <mergeCell ref="A4:C4"/>
  </mergeCells>
  <pageMargins left="0.7" right="0.7" top="0.75" bottom="0.75" header="0.3" footer="0.3"/>
  <pageSetup scale="84" fitToHeight="0"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1"/>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7109375" style="73" customWidth="1"/>
    <col min="2" max="2" width="62.140625" style="73" customWidth="1"/>
    <col min="3" max="3" width="17.7109375" style="73" customWidth="1"/>
    <col min="4" max="16384" width="11.42578125" style="73"/>
  </cols>
  <sheetData>
    <row r="1" spans="1:3" s="132" customFormat="1" ht="18.95" customHeight="1" x14ac:dyDescent="0.25">
      <c r="A1" s="391" t="s">
        <v>1476</v>
      </c>
      <c r="B1" s="392"/>
      <c r="C1" s="393"/>
    </row>
    <row r="2" spans="1:3" s="132" customFormat="1" ht="18.95" customHeight="1" x14ac:dyDescent="0.25">
      <c r="A2" s="394" t="s">
        <v>549</v>
      </c>
      <c r="B2" s="401"/>
      <c r="C2" s="396"/>
    </row>
    <row r="3" spans="1:3" s="132" customFormat="1" ht="18.95" customHeight="1" x14ac:dyDescent="0.25">
      <c r="A3" s="394" t="s">
        <v>1477</v>
      </c>
      <c r="B3" s="401"/>
      <c r="C3" s="396"/>
    </row>
    <row r="4" spans="1:3" x14ac:dyDescent="0.2">
      <c r="A4" s="388" t="s">
        <v>496</v>
      </c>
      <c r="B4" s="389"/>
      <c r="C4" s="390"/>
    </row>
    <row r="5" spans="1:3" x14ac:dyDescent="0.2">
      <c r="A5" s="101" t="s">
        <v>548</v>
      </c>
      <c r="B5" s="71"/>
      <c r="C5" s="291">
        <v>163309938.6500001</v>
      </c>
    </row>
    <row r="6" spans="1:3" x14ac:dyDescent="0.2">
      <c r="A6" s="90"/>
      <c r="B6" s="74"/>
      <c r="C6" s="281"/>
    </row>
    <row r="7" spans="1:3" x14ac:dyDescent="0.2">
      <c r="A7" s="75" t="s">
        <v>547</v>
      </c>
      <c r="B7" s="100"/>
      <c r="C7" s="282">
        <v>627164.79999999993</v>
      </c>
    </row>
    <row r="8" spans="1:3" x14ac:dyDescent="0.2">
      <c r="A8" s="99">
        <v>2.1</v>
      </c>
      <c r="B8" s="91" t="s">
        <v>345</v>
      </c>
      <c r="C8" s="292">
        <v>0</v>
      </c>
    </row>
    <row r="9" spans="1:3" x14ac:dyDescent="0.2">
      <c r="A9" s="99">
        <v>2.2000000000000002</v>
      </c>
      <c r="B9" s="91" t="s">
        <v>348</v>
      </c>
      <c r="C9" s="292">
        <v>0</v>
      </c>
    </row>
    <row r="10" spans="1:3" x14ac:dyDescent="0.2">
      <c r="A10" s="92">
        <v>2.2999999999999998</v>
      </c>
      <c r="B10" s="93" t="s">
        <v>163</v>
      </c>
      <c r="C10" s="292">
        <v>121448.7</v>
      </c>
    </row>
    <row r="11" spans="1:3" x14ac:dyDescent="0.2">
      <c r="A11" s="92">
        <v>2.4</v>
      </c>
      <c r="B11" s="93" t="s">
        <v>164</v>
      </c>
      <c r="C11" s="292">
        <v>0</v>
      </c>
    </row>
    <row r="12" spans="1:3" x14ac:dyDescent="0.2">
      <c r="A12" s="92">
        <v>2.5</v>
      </c>
      <c r="B12" s="93" t="s">
        <v>165</v>
      </c>
      <c r="C12" s="292">
        <v>0</v>
      </c>
    </row>
    <row r="13" spans="1:3" x14ac:dyDescent="0.2">
      <c r="A13" s="92">
        <v>2.6</v>
      </c>
      <c r="B13" s="93" t="s">
        <v>166</v>
      </c>
      <c r="C13" s="292">
        <v>0</v>
      </c>
    </row>
    <row r="14" spans="1:3" x14ac:dyDescent="0.2">
      <c r="A14" s="92">
        <v>2.7</v>
      </c>
      <c r="B14" s="93" t="s">
        <v>167</v>
      </c>
      <c r="C14" s="292">
        <v>0</v>
      </c>
    </row>
    <row r="15" spans="1:3" x14ac:dyDescent="0.2">
      <c r="A15" s="92">
        <v>2.8</v>
      </c>
      <c r="B15" s="93" t="s">
        <v>168</v>
      </c>
      <c r="C15" s="292">
        <v>505716.1</v>
      </c>
    </row>
    <row r="16" spans="1:3" x14ac:dyDescent="0.2">
      <c r="A16" s="92">
        <v>2.9</v>
      </c>
      <c r="B16" s="93" t="s">
        <v>170</v>
      </c>
      <c r="C16" s="292">
        <v>0</v>
      </c>
    </row>
    <row r="17" spans="1:3" x14ac:dyDescent="0.2">
      <c r="A17" s="92" t="s">
        <v>546</v>
      </c>
      <c r="B17" s="93" t="s">
        <v>545</v>
      </c>
      <c r="C17" s="292">
        <v>0</v>
      </c>
    </row>
    <row r="18" spans="1:3" x14ac:dyDescent="0.2">
      <c r="A18" s="92" t="s">
        <v>544</v>
      </c>
      <c r="B18" s="93" t="s">
        <v>174</v>
      </c>
      <c r="C18" s="292">
        <v>0</v>
      </c>
    </row>
    <row r="19" spans="1:3" x14ac:dyDescent="0.2">
      <c r="A19" s="92" t="s">
        <v>543</v>
      </c>
      <c r="B19" s="93" t="s">
        <v>542</v>
      </c>
      <c r="C19" s="292">
        <v>0</v>
      </c>
    </row>
    <row r="20" spans="1:3" x14ac:dyDescent="0.2">
      <c r="A20" s="92" t="s">
        <v>541</v>
      </c>
      <c r="B20" s="93" t="s">
        <v>540</v>
      </c>
      <c r="C20" s="292">
        <v>0</v>
      </c>
    </row>
    <row r="21" spans="1:3" x14ac:dyDescent="0.2">
      <c r="A21" s="92" t="s">
        <v>539</v>
      </c>
      <c r="B21" s="93" t="s">
        <v>538</v>
      </c>
      <c r="C21" s="292">
        <v>0</v>
      </c>
    </row>
    <row r="22" spans="1:3" x14ac:dyDescent="0.2">
      <c r="A22" s="92" t="s">
        <v>537</v>
      </c>
      <c r="B22" s="93" t="s">
        <v>536</v>
      </c>
      <c r="C22" s="292">
        <v>0</v>
      </c>
    </row>
    <row r="23" spans="1:3" x14ac:dyDescent="0.2">
      <c r="A23" s="92" t="s">
        <v>535</v>
      </c>
      <c r="B23" s="93" t="s">
        <v>534</v>
      </c>
      <c r="C23" s="292">
        <v>0</v>
      </c>
    </row>
    <row r="24" spans="1:3" x14ac:dyDescent="0.2">
      <c r="A24" s="92" t="s">
        <v>533</v>
      </c>
      <c r="B24" s="93" t="s">
        <v>532</v>
      </c>
      <c r="C24" s="292">
        <v>0</v>
      </c>
    </row>
    <row r="25" spans="1:3" x14ac:dyDescent="0.2">
      <c r="A25" s="92" t="s">
        <v>531</v>
      </c>
      <c r="B25" s="93" t="s">
        <v>530</v>
      </c>
      <c r="C25" s="292">
        <v>0</v>
      </c>
    </row>
    <row r="26" spans="1:3" x14ac:dyDescent="0.2">
      <c r="A26" s="92" t="s">
        <v>529</v>
      </c>
      <c r="B26" s="93" t="s">
        <v>528</v>
      </c>
      <c r="C26" s="292">
        <v>0</v>
      </c>
    </row>
    <row r="27" spans="1:3" x14ac:dyDescent="0.2">
      <c r="A27" s="92" t="s">
        <v>527</v>
      </c>
      <c r="B27" s="93" t="s">
        <v>526</v>
      </c>
      <c r="C27" s="292">
        <v>0</v>
      </c>
    </row>
    <row r="28" spans="1:3" x14ac:dyDescent="0.2">
      <c r="A28" s="92" t="s">
        <v>525</v>
      </c>
      <c r="B28" s="91" t="s">
        <v>524</v>
      </c>
      <c r="C28" s="292">
        <v>0</v>
      </c>
    </row>
    <row r="29" spans="1:3" x14ac:dyDescent="0.2">
      <c r="A29" s="98"/>
      <c r="B29" s="97"/>
      <c r="C29" s="293"/>
    </row>
    <row r="30" spans="1:3" x14ac:dyDescent="0.2">
      <c r="A30" s="95" t="s">
        <v>523</v>
      </c>
      <c r="B30" s="94"/>
      <c r="C30" s="294">
        <v>17003572.310000002</v>
      </c>
    </row>
    <row r="31" spans="1:3" x14ac:dyDescent="0.2">
      <c r="A31" s="92" t="s">
        <v>522</v>
      </c>
      <c r="B31" s="93" t="s">
        <v>270</v>
      </c>
      <c r="C31" s="292">
        <v>17000097.850000001</v>
      </c>
    </row>
    <row r="32" spans="1:3" x14ac:dyDescent="0.2">
      <c r="A32" s="92" t="s">
        <v>521</v>
      </c>
      <c r="B32" s="93" t="s">
        <v>261</v>
      </c>
      <c r="C32" s="292">
        <v>0</v>
      </c>
    </row>
    <row r="33" spans="1:3" x14ac:dyDescent="0.2">
      <c r="A33" s="92" t="s">
        <v>520</v>
      </c>
      <c r="B33" s="93" t="s">
        <v>258</v>
      </c>
      <c r="C33" s="292">
        <v>0</v>
      </c>
    </row>
    <row r="34" spans="1:3" x14ac:dyDescent="0.2">
      <c r="A34" s="92" t="s">
        <v>519</v>
      </c>
      <c r="B34" s="93" t="s">
        <v>518</v>
      </c>
      <c r="C34" s="292">
        <v>0</v>
      </c>
    </row>
    <row r="35" spans="1:3" x14ac:dyDescent="0.2">
      <c r="A35" s="92" t="s">
        <v>517</v>
      </c>
      <c r="B35" s="93" t="s">
        <v>516</v>
      </c>
      <c r="C35" s="292">
        <v>0</v>
      </c>
    </row>
    <row r="36" spans="1:3" x14ac:dyDescent="0.2">
      <c r="A36" s="92" t="s">
        <v>515</v>
      </c>
      <c r="B36" s="93" t="s">
        <v>250</v>
      </c>
      <c r="C36" s="292">
        <v>3474.46</v>
      </c>
    </row>
    <row r="37" spans="1:3" x14ac:dyDescent="0.2">
      <c r="A37" s="92" t="s">
        <v>514</v>
      </c>
      <c r="B37" s="91" t="s">
        <v>513</v>
      </c>
      <c r="C37" s="295">
        <v>0</v>
      </c>
    </row>
    <row r="38" spans="1:3" x14ac:dyDescent="0.2">
      <c r="A38" s="90"/>
      <c r="B38" s="89"/>
      <c r="C38" s="296"/>
    </row>
    <row r="39" spans="1:3" x14ac:dyDescent="0.2">
      <c r="A39" s="87" t="s">
        <v>512</v>
      </c>
      <c r="B39" s="71"/>
      <c r="C39" s="280">
        <v>179686346.16000009</v>
      </c>
    </row>
    <row r="41" spans="1:3" x14ac:dyDescent="0.2">
      <c r="B41" s="40" t="s">
        <v>237</v>
      </c>
    </row>
  </sheetData>
  <mergeCells count="4">
    <mergeCell ref="A1:C1"/>
    <mergeCell ref="A2:C2"/>
    <mergeCell ref="A3:C3"/>
    <mergeCell ref="A4:C4"/>
  </mergeCells>
  <pageMargins left="0.7" right="0.7" top="0.75" bottom="0.75" header="0.3" footer="0.3"/>
  <pageSetup paperSize="9" scale="82" fitToHeight="0"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showGridLines="0" view="pageBreakPreview" zoomScaleNormal="100" zoomScaleSheetLayoutView="100" workbookViewId="0">
      <selection sqref="A1:F1"/>
    </sheetView>
  </sheetViews>
  <sheetFormatPr baseColWidth="10" defaultColWidth="9.140625" defaultRowHeight="11.25" x14ac:dyDescent="0.2"/>
  <cols>
    <col min="1" max="1" width="12.7109375" style="129" customWidth="1"/>
    <col min="2" max="2" width="46.28515625" style="129" customWidth="1"/>
    <col min="3" max="7" width="15.7109375" style="129" customWidth="1"/>
    <col min="8" max="8" width="11.7109375" style="129" customWidth="1"/>
    <col min="9" max="9" width="13.42578125" style="129" customWidth="1"/>
    <col min="10" max="10" width="13.140625" style="129" customWidth="1"/>
    <col min="11" max="16384" width="9.140625" style="129"/>
  </cols>
  <sheetData>
    <row r="1" spans="1:10" ht="18.95" customHeight="1" x14ac:dyDescent="0.2">
      <c r="A1" s="381" t="s">
        <v>1476</v>
      </c>
      <c r="B1" s="400"/>
      <c r="C1" s="400"/>
      <c r="D1" s="400"/>
      <c r="E1" s="400"/>
      <c r="F1" s="400"/>
      <c r="G1" s="56" t="s">
        <v>95</v>
      </c>
      <c r="H1" s="57">
        <v>2022</v>
      </c>
    </row>
    <row r="2" spans="1:10" ht="18.95" customHeight="1" x14ac:dyDescent="0.2">
      <c r="A2" s="381" t="s">
        <v>598</v>
      </c>
      <c r="B2" s="400"/>
      <c r="C2" s="400"/>
      <c r="D2" s="400"/>
      <c r="E2" s="400"/>
      <c r="F2" s="400"/>
      <c r="G2" s="168" t="s">
        <v>97</v>
      </c>
      <c r="H2" s="57" t="s">
        <v>617</v>
      </c>
    </row>
    <row r="3" spans="1:10" ht="18.95" customHeight="1" x14ac:dyDescent="0.2">
      <c r="A3" s="381" t="s">
        <v>1477</v>
      </c>
      <c r="B3" s="400"/>
      <c r="C3" s="400"/>
      <c r="D3" s="400"/>
      <c r="E3" s="400"/>
      <c r="F3" s="400"/>
      <c r="G3" s="168" t="s">
        <v>98</v>
      </c>
      <c r="H3" s="57">
        <v>4</v>
      </c>
    </row>
    <row r="4" spans="1:10" x14ac:dyDescent="0.2">
      <c r="A4" s="58" t="s">
        <v>99</v>
      </c>
      <c r="B4" s="59"/>
      <c r="C4" s="59"/>
      <c r="D4" s="59"/>
      <c r="E4" s="59"/>
      <c r="F4" s="59"/>
      <c r="G4" s="59"/>
      <c r="H4" s="59"/>
    </row>
    <row r="7" spans="1:10" ht="24.95" customHeight="1" x14ac:dyDescent="0.2">
      <c r="A7" s="104" t="s">
        <v>101</v>
      </c>
      <c r="B7" s="104" t="s">
        <v>597</v>
      </c>
      <c r="C7" s="103" t="s">
        <v>596</v>
      </c>
      <c r="D7" s="103" t="s">
        <v>595</v>
      </c>
      <c r="E7" s="103" t="s">
        <v>594</v>
      </c>
      <c r="F7" s="103" t="s">
        <v>593</v>
      </c>
      <c r="G7" s="103" t="s">
        <v>588</v>
      </c>
      <c r="H7" s="103" t="s">
        <v>592</v>
      </c>
      <c r="I7" s="103" t="s">
        <v>591</v>
      </c>
      <c r="J7" s="103" t="s">
        <v>590</v>
      </c>
    </row>
    <row r="8" spans="1:10" s="66" customFormat="1" x14ac:dyDescent="0.2">
      <c r="A8" s="64">
        <v>7000</v>
      </c>
      <c r="B8" s="66" t="s">
        <v>589</v>
      </c>
    </row>
    <row r="9" spans="1:10" x14ac:dyDescent="0.2">
      <c r="A9" s="129">
        <v>7110</v>
      </c>
      <c r="B9" s="129" t="s">
        <v>588</v>
      </c>
      <c r="C9" s="268">
        <v>0</v>
      </c>
      <c r="D9" s="268">
        <v>0</v>
      </c>
      <c r="E9" s="268">
        <v>0</v>
      </c>
      <c r="F9" s="268">
        <v>0</v>
      </c>
    </row>
    <row r="10" spans="1:10" x14ac:dyDescent="0.2">
      <c r="A10" s="129">
        <v>7120</v>
      </c>
      <c r="B10" s="129" t="s">
        <v>587</v>
      </c>
      <c r="C10" s="268">
        <v>0</v>
      </c>
      <c r="D10" s="268">
        <v>0</v>
      </c>
      <c r="E10" s="268">
        <v>0</v>
      </c>
      <c r="F10" s="268">
        <v>0</v>
      </c>
    </row>
    <row r="11" spans="1:10" x14ac:dyDescent="0.2">
      <c r="A11" s="129">
        <v>7130</v>
      </c>
      <c r="B11" s="129" t="s">
        <v>586</v>
      </c>
      <c r="C11" s="268">
        <v>0</v>
      </c>
      <c r="D11" s="268">
        <v>0</v>
      </c>
      <c r="E11" s="268">
        <v>0</v>
      </c>
      <c r="F11" s="268">
        <v>0</v>
      </c>
    </row>
    <row r="12" spans="1:10" x14ac:dyDescent="0.2">
      <c r="A12" s="129">
        <v>7140</v>
      </c>
      <c r="B12" s="129" t="s">
        <v>585</v>
      </c>
      <c r="C12" s="268">
        <v>0</v>
      </c>
      <c r="D12" s="268">
        <v>0</v>
      </c>
      <c r="E12" s="268">
        <v>0</v>
      </c>
      <c r="F12" s="268">
        <v>0</v>
      </c>
    </row>
    <row r="13" spans="1:10" x14ac:dyDescent="0.2">
      <c r="A13" s="129">
        <v>7150</v>
      </c>
      <c r="B13" s="129" t="s">
        <v>584</v>
      </c>
      <c r="C13" s="268">
        <v>0</v>
      </c>
      <c r="D13" s="268">
        <v>0</v>
      </c>
      <c r="E13" s="268">
        <v>0</v>
      </c>
      <c r="F13" s="268">
        <v>0</v>
      </c>
    </row>
    <row r="14" spans="1:10" x14ac:dyDescent="0.2">
      <c r="A14" s="129">
        <v>7160</v>
      </c>
      <c r="B14" s="129" t="s">
        <v>583</v>
      </c>
      <c r="C14" s="268">
        <v>0</v>
      </c>
      <c r="D14" s="268">
        <v>0</v>
      </c>
      <c r="E14" s="268">
        <v>0</v>
      </c>
      <c r="F14" s="268">
        <v>0</v>
      </c>
    </row>
    <row r="15" spans="1:10" x14ac:dyDescent="0.2">
      <c r="A15" s="129">
        <v>7210</v>
      </c>
      <c r="B15" s="129" t="s">
        <v>582</v>
      </c>
      <c r="C15" s="268">
        <v>0</v>
      </c>
      <c r="D15" s="268">
        <v>0</v>
      </c>
      <c r="E15" s="268">
        <v>0</v>
      </c>
      <c r="F15" s="268">
        <v>0</v>
      </c>
    </row>
    <row r="16" spans="1:10" x14ac:dyDescent="0.2">
      <c r="A16" s="129">
        <v>7220</v>
      </c>
      <c r="B16" s="129" t="s">
        <v>581</v>
      </c>
      <c r="C16" s="268">
        <v>0</v>
      </c>
      <c r="D16" s="268">
        <v>0</v>
      </c>
      <c r="E16" s="268">
        <v>0</v>
      </c>
      <c r="F16" s="268">
        <v>0</v>
      </c>
    </row>
    <row r="17" spans="1:6" x14ac:dyDescent="0.2">
      <c r="A17" s="129">
        <v>7230</v>
      </c>
      <c r="B17" s="129" t="s">
        <v>580</v>
      </c>
      <c r="C17" s="268">
        <v>0</v>
      </c>
      <c r="D17" s="268">
        <v>0</v>
      </c>
      <c r="E17" s="268">
        <v>0</v>
      </c>
      <c r="F17" s="268">
        <v>0</v>
      </c>
    </row>
    <row r="18" spans="1:6" x14ac:dyDescent="0.2">
      <c r="A18" s="129">
        <v>7240</v>
      </c>
      <c r="B18" s="129" t="s">
        <v>579</v>
      </c>
      <c r="C18" s="268">
        <v>0</v>
      </c>
      <c r="D18" s="268">
        <v>0</v>
      </c>
      <c r="E18" s="268">
        <v>0</v>
      </c>
      <c r="F18" s="268">
        <v>0</v>
      </c>
    </row>
    <row r="19" spans="1:6" x14ac:dyDescent="0.2">
      <c r="A19" s="129">
        <v>7250</v>
      </c>
      <c r="B19" s="129" t="s">
        <v>578</v>
      </c>
      <c r="C19" s="268">
        <v>0</v>
      </c>
      <c r="D19" s="268">
        <v>0</v>
      </c>
      <c r="E19" s="268">
        <v>0</v>
      </c>
      <c r="F19" s="268">
        <v>0</v>
      </c>
    </row>
    <row r="20" spans="1:6" x14ac:dyDescent="0.2">
      <c r="A20" s="129">
        <v>7260</v>
      </c>
      <c r="B20" s="129" t="s">
        <v>577</v>
      </c>
      <c r="C20" s="268">
        <v>0</v>
      </c>
      <c r="D20" s="268">
        <v>0</v>
      </c>
      <c r="E20" s="268">
        <v>0</v>
      </c>
      <c r="F20" s="268">
        <v>0</v>
      </c>
    </row>
    <row r="21" spans="1:6" x14ac:dyDescent="0.2">
      <c r="A21" s="129">
        <v>7310</v>
      </c>
      <c r="B21" s="129" t="s">
        <v>576</v>
      </c>
      <c r="C21" s="268">
        <v>0</v>
      </c>
      <c r="D21" s="268">
        <v>0</v>
      </c>
      <c r="E21" s="268">
        <v>0</v>
      </c>
      <c r="F21" s="268">
        <v>0</v>
      </c>
    </row>
    <row r="22" spans="1:6" x14ac:dyDescent="0.2">
      <c r="A22" s="129">
        <v>7320</v>
      </c>
      <c r="B22" s="129" t="s">
        <v>575</v>
      </c>
      <c r="C22" s="268">
        <v>0</v>
      </c>
      <c r="D22" s="268">
        <v>0</v>
      </c>
      <c r="E22" s="268">
        <v>0</v>
      </c>
      <c r="F22" s="268">
        <v>0</v>
      </c>
    </row>
    <row r="23" spans="1:6" x14ac:dyDescent="0.2">
      <c r="A23" s="129">
        <v>7330</v>
      </c>
      <c r="B23" s="129" t="s">
        <v>574</v>
      </c>
      <c r="C23" s="268">
        <v>0</v>
      </c>
      <c r="D23" s="268">
        <v>0</v>
      </c>
      <c r="E23" s="268">
        <v>0</v>
      </c>
      <c r="F23" s="268">
        <v>0</v>
      </c>
    </row>
    <row r="24" spans="1:6" x14ac:dyDescent="0.2">
      <c r="A24" s="129">
        <v>7340</v>
      </c>
      <c r="B24" s="129" t="s">
        <v>573</v>
      </c>
      <c r="C24" s="268">
        <v>0</v>
      </c>
      <c r="D24" s="268">
        <v>0</v>
      </c>
      <c r="E24" s="268">
        <v>0</v>
      </c>
      <c r="F24" s="268">
        <v>0</v>
      </c>
    </row>
    <row r="25" spans="1:6" x14ac:dyDescent="0.2">
      <c r="A25" s="129">
        <v>7350</v>
      </c>
      <c r="B25" s="129" t="s">
        <v>572</v>
      </c>
      <c r="C25" s="268">
        <v>0</v>
      </c>
      <c r="D25" s="268">
        <v>0</v>
      </c>
      <c r="E25" s="268">
        <v>0</v>
      </c>
      <c r="F25" s="268">
        <v>0</v>
      </c>
    </row>
    <row r="26" spans="1:6" x14ac:dyDescent="0.2">
      <c r="A26" s="129">
        <v>7360</v>
      </c>
      <c r="B26" s="129" t="s">
        <v>571</v>
      </c>
      <c r="C26" s="268">
        <v>0</v>
      </c>
      <c r="D26" s="268">
        <v>0</v>
      </c>
      <c r="E26" s="268">
        <v>0</v>
      </c>
      <c r="F26" s="268">
        <v>0</v>
      </c>
    </row>
    <row r="27" spans="1:6" x14ac:dyDescent="0.2">
      <c r="A27" s="129">
        <v>7410</v>
      </c>
      <c r="B27" s="129" t="s">
        <v>1241</v>
      </c>
      <c r="C27" s="268">
        <v>0</v>
      </c>
      <c r="D27" s="268">
        <v>0</v>
      </c>
      <c r="E27" s="268">
        <v>0</v>
      </c>
      <c r="F27" s="268">
        <v>0</v>
      </c>
    </row>
    <row r="28" spans="1:6" x14ac:dyDescent="0.2">
      <c r="A28" s="129">
        <v>7420</v>
      </c>
      <c r="B28" s="129" t="s">
        <v>569</v>
      </c>
      <c r="C28" s="268">
        <v>0</v>
      </c>
      <c r="D28" s="268">
        <v>0</v>
      </c>
      <c r="E28" s="268">
        <v>0</v>
      </c>
      <c r="F28" s="268">
        <v>0</v>
      </c>
    </row>
    <row r="29" spans="1:6" x14ac:dyDescent="0.2">
      <c r="A29" s="129">
        <v>7510</v>
      </c>
      <c r="B29" s="129" t="s">
        <v>568</v>
      </c>
      <c r="C29" s="268">
        <v>0</v>
      </c>
      <c r="D29" s="268">
        <v>0</v>
      </c>
      <c r="E29" s="268">
        <v>0</v>
      </c>
      <c r="F29" s="268">
        <v>0</v>
      </c>
    </row>
    <row r="30" spans="1:6" x14ac:dyDescent="0.2">
      <c r="A30" s="129">
        <v>7520</v>
      </c>
      <c r="B30" s="129" t="s">
        <v>567</v>
      </c>
      <c r="C30" s="268">
        <v>0</v>
      </c>
      <c r="D30" s="268">
        <v>0</v>
      </c>
      <c r="E30" s="268">
        <v>0</v>
      </c>
      <c r="F30" s="268">
        <v>0</v>
      </c>
    </row>
    <row r="31" spans="1:6" x14ac:dyDescent="0.2">
      <c r="A31" s="129">
        <v>7610</v>
      </c>
      <c r="B31" s="129" t="s">
        <v>566</v>
      </c>
      <c r="C31" s="268">
        <v>0</v>
      </c>
      <c r="D31" s="268">
        <v>0</v>
      </c>
      <c r="E31" s="268">
        <v>0</v>
      </c>
      <c r="F31" s="268">
        <v>0</v>
      </c>
    </row>
    <row r="32" spans="1:6" x14ac:dyDescent="0.2">
      <c r="A32" s="129">
        <v>7620</v>
      </c>
      <c r="B32" s="129" t="s">
        <v>565</v>
      </c>
      <c r="C32" s="268">
        <v>0</v>
      </c>
      <c r="D32" s="268">
        <v>0</v>
      </c>
      <c r="E32" s="268">
        <v>0</v>
      </c>
      <c r="F32" s="268">
        <v>0</v>
      </c>
    </row>
    <row r="33" spans="1:10" x14ac:dyDescent="0.2">
      <c r="A33" s="129">
        <v>7630</v>
      </c>
      <c r="B33" s="129" t="s">
        <v>564</v>
      </c>
      <c r="C33" s="268">
        <v>0</v>
      </c>
      <c r="D33" s="268">
        <v>0</v>
      </c>
      <c r="E33" s="268">
        <v>0</v>
      </c>
      <c r="F33" s="268">
        <v>0</v>
      </c>
    </row>
    <row r="34" spans="1:10" x14ac:dyDescent="0.2">
      <c r="A34" s="129">
        <v>7640</v>
      </c>
      <c r="B34" s="129" t="s">
        <v>563</v>
      </c>
      <c r="C34" s="268">
        <v>0</v>
      </c>
      <c r="D34" s="268">
        <v>0</v>
      </c>
      <c r="E34" s="268">
        <v>0</v>
      </c>
      <c r="F34" s="268">
        <v>0</v>
      </c>
    </row>
    <row r="35" spans="1:10" s="66" customFormat="1" x14ac:dyDescent="0.2">
      <c r="A35" s="129">
        <v>77001</v>
      </c>
      <c r="B35" s="129" t="s">
        <v>1475</v>
      </c>
      <c r="C35" s="323">
        <v>58935900.43</v>
      </c>
      <c r="D35" s="323">
        <v>70598185.5</v>
      </c>
      <c r="E35" s="323">
        <v>79252387.519999996</v>
      </c>
      <c r="F35" s="323">
        <v>50281698.409999996</v>
      </c>
      <c r="G35" s="129"/>
      <c r="H35" s="129"/>
      <c r="I35" s="129"/>
      <c r="J35" s="129"/>
    </row>
    <row r="36" spans="1:10" x14ac:dyDescent="0.2">
      <c r="A36" s="129">
        <v>77002</v>
      </c>
      <c r="B36" s="129" t="s">
        <v>1474</v>
      </c>
      <c r="C36" s="323">
        <v>58935900.43</v>
      </c>
      <c r="D36" s="323">
        <v>79252387.519999996</v>
      </c>
      <c r="E36" s="323">
        <v>70598185.5</v>
      </c>
      <c r="F36" s="323">
        <v>50281698.409999996</v>
      </c>
    </row>
    <row r="37" spans="1:10" x14ac:dyDescent="0.2">
      <c r="A37" s="129">
        <v>78001</v>
      </c>
      <c r="B37" s="129" t="s">
        <v>1473</v>
      </c>
      <c r="C37" s="323">
        <v>0</v>
      </c>
      <c r="D37" s="323">
        <v>0</v>
      </c>
      <c r="E37" s="323">
        <v>0</v>
      </c>
      <c r="F37" s="323">
        <v>0</v>
      </c>
    </row>
    <row r="38" spans="1:10" x14ac:dyDescent="0.2">
      <c r="A38" s="129">
        <v>78002</v>
      </c>
      <c r="B38" s="129" t="s">
        <v>1472</v>
      </c>
      <c r="C38" s="323">
        <v>0</v>
      </c>
      <c r="D38" s="323">
        <v>0</v>
      </c>
      <c r="E38" s="323">
        <v>0</v>
      </c>
      <c r="F38" s="323">
        <v>0</v>
      </c>
    </row>
    <row r="39" spans="1:10" x14ac:dyDescent="0.2">
      <c r="A39" s="129">
        <v>79100</v>
      </c>
      <c r="B39" s="129" t="s">
        <v>1471</v>
      </c>
      <c r="C39" s="323">
        <v>95000</v>
      </c>
      <c r="D39" s="323">
        <v>0</v>
      </c>
      <c r="E39" s="323">
        <v>95000</v>
      </c>
      <c r="F39" s="323">
        <v>0</v>
      </c>
    </row>
    <row r="40" spans="1:10" x14ac:dyDescent="0.2">
      <c r="A40" s="129">
        <v>79200</v>
      </c>
      <c r="B40" s="129" t="s">
        <v>1470</v>
      </c>
      <c r="C40" s="323">
        <v>95000</v>
      </c>
      <c r="D40" s="323">
        <v>95000</v>
      </c>
      <c r="E40" s="323">
        <v>0</v>
      </c>
      <c r="F40" s="323">
        <v>0</v>
      </c>
    </row>
    <row r="41" spans="1:10" x14ac:dyDescent="0.2">
      <c r="A41" s="129">
        <v>70101</v>
      </c>
      <c r="B41" s="129" t="s">
        <v>1469</v>
      </c>
      <c r="C41" s="323">
        <v>5999077.6500000004</v>
      </c>
      <c r="D41" s="323">
        <v>0</v>
      </c>
      <c r="E41" s="323">
        <v>0</v>
      </c>
      <c r="F41" s="323">
        <v>5999077.6500000004</v>
      </c>
    </row>
    <row r="42" spans="1:10" x14ac:dyDescent="0.2">
      <c r="A42" s="129">
        <v>70102</v>
      </c>
      <c r="B42" s="129" t="s">
        <v>1468</v>
      </c>
      <c r="C42" s="323">
        <v>5999077.6500000004</v>
      </c>
      <c r="D42" s="323">
        <v>0</v>
      </c>
      <c r="E42" s="323">
        <v>0</v>
      </c>
      <c r="F42" s="323">
        <v>5999077.6500000004</v>
      </c>
    </row>
    <row r="43" spans="1:10" x14ac:dyDescent="0.2">
      <c r="C43" s="323">
        <v>0</v>
      </c>
      <c r="D43" s="323">
        <v>0</v>
      </c>
      <c r="E43" s="323">
        <v>0</v>
      </c>
      <c r="F43" s="323">
        <v>0</v>
      </c>
    </row>
    <row r="44" spans="1:10" x14ac:dyDescent="0.2">
      <c r="C44" s="323">
        <v>0</v>
      </c>
      <c r="D44" s="323">
        <v>0</v>
      </c>
      <c r="E44" s="323">
        <v>0</v>
      </c>
      <c r="F44" s="323">
        <v>0</v>
      </c>
    </row>
    <row r="45" spans="1:10" x14ac:dyDescent="0.2">
      <c r="A45" s="64">
        <v>8000</v>
      </c>
      <c r="B45" s="66" t="s">
        <v>562</v>
      </c>
      <c r="C45" s="325"/>
      <c r="D45" s="325"/>
      <c r="E45" s="325"/>
      <c r="F45" s="325"/>
      <c r="G45" s="66"/>
      <c r="H45" s="66"/>
      <c r="I45" s="66"/>
      <c r="J45" s="66"/>
    </row>
    <row r="46" spans="1:10" x14ac:dyDescent="0.2">
      <c r="A46" s="129">
        <v>8110</v>
      </c>
      <c r="B46" s="129" t="s">
        <v>561</v>
      </c>
      <c r="C46" s="323">
        <v>0</v>
      </c>
      <c r="D46" s="323">
        <v>195637743.69</v>
      </c>
      <c r="E46" s="323">
        <v>0</v>
      </c>
      <c r="F46" s="323">
        <v>195637743.69</v>
      </c>
    </row>
    <row r="47" spans="1:10" x14ac:dyDescent="0.2">
      <c r="A47" s="129">
        <v>8120</v>
      </c>
      <c r="B47" s="129" t="s">
        <v>560</v>
      </c>
      <c r="C47" s="323">
        <v>0</v>
      </c>
      <c r="D47" s="323">
        <v>228315434.59</v>
      </c>
      <c r="E47" s="323">
        <v>251114181.06</v>
      </c>
      <c r="F47" s="323">
        <v>22798746.469999999</v>
      </c>
    </row>
    <row r="48" spans="1:10" x14ac:dyDescent="0.2">
      <c r="A48" s="129">
        <v>8130</v>
      </c>
      <c r="B48" s="129" t="s">
        <v>559</v>
      </c>
      <c r="C48" s="323">
        <v>0</v>
      </c>
      <c r="D48" s="323">
        <v>55476437.369999997</v>
      </c>
      <c r="E48" s="323">
        <v>43746330.170000002</v>
      </c>
      <c r="F48" s="323">
        <v>11730107.199999999</v>
      </c>
    </row>
    <row r="49" spans="1:6" x14ac:dyDescent="0.2">
      <c r="A49" s="129">
        <v>8140</v>
      </c>
      <c r="B49" s="129" t="s">
        <v>558</v>
      </c>
      <c r="C49" s="323">
        <v>0</v>
      </c>
      <c r="D49" s="323">
        <v>184049498.75999999</v>
      </c>
      <c r="E49" s="323">
        <v>184569104.41999999</v>
      </c>
      <c r="F49" s="323">
        <v>519605.66</v>
      </c>
    </row>
    <row r="50" spans="1:6" x14ac:dyDescent="0.2">
      <c r="A50" s="129">
        <v>8150</v>
      </c>
      <c r="B50" s="129" t="s">
        <v>557</v>
      </c>
      <c r="C50" s="323">
        <v>0</v>
      </c>
      <c r="D50" s="323">
        <v>0</v>
      </c>
      <c r="E50" s="323">
        <v>184049498.75999999</v>
      </c>
      <c r="F50" s="323">
        <v>184049498.75999999</v>
      </c>
    </row>
    <row r="51" spans="1:6" x14ac:dyDescent="0.2">
      <c r="A51" s="129">
        <v>8210</v>
      </c>
      <c r="B51" s="129" t="s">
        <v>556</v>
      </c>
      <c r="C51" s="323">
        <v>0</v>
      </c>
      <c r="D51" s="323">
        <v>0</v>
      </c>
      <c r="E51" s="323">
        <v>195637743.69</v>
      </c>
      <c r="F51" s="323">
        <v>195637743.69</v>
      </c>
    </row>
    <row r="52" spans="1:6" x14ac:dyDescent="0.2">
      <c r="A52" s="129">
        <v>8220</v>
      </c>
      <c r="B52" s="129" t="s">
        <v>555</v>
      </c>
      <c r="C52" s="323">
        <v>0</v>
      </c>
      <c r="D52" s="323">
        <v>262958697.49000001</v>
      </c>
      <c r="E52" s="323">
        <v>218900785.25999999</v>
      </c>
      <c r="F52" s="323">
        <v>44057912.229999997</v>
      </c>
    </row>
    <row r="53" spans="1:6" x14ac:dyDescent="0.2">
      <c r="A53" s="129">
        <v>8230</v>
      </c>
      <c r="B53" s="129" t="s">
        <v>554</v>
      </c>
      <c r="C53" s="268">
        <v>0</v>
      </c>
      <c r="D53" s="268">
        <v>55590846.600000001</v>
      </c>
      <c r="E53" s="268">
        <v>67320953.799999997</v>
      </c>
      <c r="F53" s="268">
        <v>11730107.199999999</v>
      </c>
    </row>
    <row r="54" spans="1:6" x14ac:dyDescent="0.2">
      <c r="A54" s="129">
        <v>8240</v>
      </c>
      <c r="B54" s="129" t="s">
        <v>553</v>
      </c>
      <c r="C54" s="268">
        <v>0</v>
      </c>
      <c r="D54" s="268">
        <v>163309938.65000001</v>
      </c>
      <c r="E54" s="268">
        <v>163309938.65000001</v>
      </c>
      <c r="F54" s="268">
        <v>0</v>
      </c>
    </row>
    <row r="55" spans="1:6" x14ac:dyDescent="0.2">
      <c r="A55" s="129">
        <v>8250</v>
      </c>
      <c r="B55" s="129" t="s">
        <v>552</v>
      </c>
      <c r="C55" s="268">
        <v>0</v>
      </c>
      <c r="D55" s="268">
        <v>163309938.65000001</v>
      </c>
      <c r="E55" s="268">
        <v>161903376.24000001</v>
      </c>
      <c r="F55" s="268">
        <v>1406562.41</v>
      </c>
    </row>
    <row r="56" spans="1:6" x14ac:dyDescent="0.2">
      <c r="A56" s="129">
        <v>8260</v>
      </c>
      <c r="B56" s="129" t="s">
        <v>551</v>
      </c>
      <c r="C56" s="268">
        <v>0</v>
      </c>
      <c r="D56" s="268">
        <v>161903376.24000001</v>
      </c>
      <c r="E56" s="268">
        <v>161903376.24000001</v>
      </c>
      <c r="F56" s="268">
        <v>0</v>
      </c>
    </row>
    <row r="57" spans="1:6" x14ac:dyDescent="0.2">
      <c r="A57" s="129">
        <v>8270</v>
      </c>
      <c r="B57" s="129" t="s">
        <v>550</v>
      </c>
      <c r="C57" s="268">
        <v>0</v>
      </c>
      <c r="D57" s="268">
        <v>161903376.24000001</v>
      </c>
      <c r="E57" s="268">
        <v>0</v>
      </c>
      <c r="F57" s="268">
        <v>161903376.24000001</v>
      </c>
    </row>
    <row r="58" spans="1:6" x14ac:dyDescent="0.2">
      <c r="A58" s="102"/>
      <c r="C58" s="114"/>
      <c r="D58" s="114"/>
      <c r="E58" s="114"/>
      <c r="F58" s="114"/>
    </row>
    <row r="59" spans="1:6" x14ac:dyDescent="0.2">
      <c r="A59" s="102"/>
      <c r="B59" s="40" t="s">
        <v>237</v>
      </c>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pageSetup scale="51" fitToHeight="0"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4"/>
  <sheetViews>
    <sheetView showGridLines="0" view="pageBreakPreview" zoomScaleNormal="100" zoomScaleSheetLayoutView="100" workbookViewId="0">
      <selection sqref="A1:F1"/>
    </sheetView>
  </sheetViews>
  <sheetFormatPr baseColWidth="10" defaultColWidth="9.140625" defaultRowHeight="11.25" x14ac:dyDescent="0.25"/>
  <cols>
    <col min="1" max="1" width="10" style="127" customWidth="1"/>
    <col min="2" max="2" width="64.5703125" style="127" bestFit="1" customWidth="1"/>
    <col min="3" max="3" width="16.42578125" style="127" bestFit="1" customWidth="1"/>
    <col min="4" max="4" width="19.140625" style="127" customWidth="1"/>
    <col min="5" max="5" width="24.5703125" style="127" customWidth="1"/>
    <col min="6" max="6" width="22.7109375" style="127" customWidth="1"/>
    <col min="7" max="8" width="16.7109375" style="127" customWidth="1"/>
    <col min="9" max="16384" width="9.140625" style="127"/>
  </cols>
  <sheetData>
    <row r="1" spans="1:8" ht="18.95" customHeight="1" x14ac:dyDescent="0.25">
      <c r="A1" s="379" t="s">
        <v>1490</v>
      </c>
      <c r="B1" s="380"/>
      <c r="C1" s="380"/>
      <c r="D1" s="380"/>
      <c r="E1" s="380"/>
      <c r="F1" s="380"/>
      <c r="G1" s="36" t="s">
        <v>95</v>
      </c>
      <c r="H1" s="37">
        <v>2022</v>
      </c>
    </row>
    <row r="2" spans="1:8" ht="18.95" customHeight="1" x14ac:dyDescent="0.25">
      <c r="A2" s="379" t="s">
        <v>96</v>
      </c>
      <c r="B2" s="380"/>
      <c r="C2" s="380"/>
      <c r="D2" s="380"/>
      <c r="E2" s="380"/>
      <c r="F2" s="380"/>
      <c r="G2" s="36" t="s">
        <v>97</v>
      </c>
      <c r="H2" s="37" t="s">
        <v>599</v>
      </c>
    </row>
    <row r="3" spans="1:8" ht="18.95" customHeight="1" x14ac:dyDescent="0.25">
      <c r="A3" s="379" t="s">
        <v>1244</v>
      </c>
      <c r="B3" s="380"/>
      <c r="C3" s="380"/>
      <c r="D3" s="380"/>
      <c r="E3" s="380"/>
      <c r="F3" s="380"/>
      <c r="G3" s="36" t="s">
        <v>98</v>
      </c>
      <c r="H3" s="37">
        <v>1</v>
      </c>
    </row>
    <row r="4" spans="1:8" x14ac:dyDescent="0.25">
      <c r="A4" s="38" t="s">
        <v>99</v>
      </c>
      <c r="B4" s="181"/>
      <c r="C4" s="181"/>
      <c r="D4" s="181"/>
      <c r="E4" s="181"/>
      <c r="F4" s="181"/>
      <c r="G4" s="181"/>
      <c r="H4" s="181"/>
    </row>
    <row r="6" spans="1:8" x14ac:dyDescent="0.25">
      <c r="A6" s="181" t="s">
        <v>100</v>
      </c>
      <c r="B6" s="181"/>
      <c r="C6" s="181"/>
      <c r="D6" s="181"/>
      <c r="E6" s="181"/>
      <c r="F6" s="181"/>
      <c r="G6" s="181"/>
      <c r="H6" s="181"/>
    </row>
    <row r="7" spans="1:8" x14ac:dyDescent="0.25">
      <c r="A7" s="182" t="s">
        <v>101</v>
      </c>
      <c r="B7" s="182" t="s">
        <v>102</v>
      </c>
      <c r="C7" s="182" t="s">
        <v>103</v>
      </c>
      <c r="D7" s="182" t="s">
        <v>104</v>
      </c>
      <c r="E7" s="182"/>
      <c r="F7" s="182"/>
      <c r="G7" s="182"/>
      <c r="H7" s="182"/>
    </row>
    <row r="8" spans="1:8" x14ac:dyDescent="0.25">
      <c r="A8" s="128">
        <v>1114</v>
      </c>
      <c r="B8" s="127" t="s">
        <v>105</v>
      </c>
      <c r="C8" s="327">
        <v>16813347.390000001</v>
      </c>
      <c r="D8" s="127" t="s">
        <v>1489</v>
      </c>
    </row>
    <row r="9" spans="1:8" x14ac:dyDescent="0.25">
      <c r="A9" s="128">
        <v>1115</v>
      </c>
      <c r="B9" s="127" t="s">
        <v>106</v>
      </c>
      <c r="C9" s="327">
        <v>0</v>
      </c>
    </row>
    <row r="10" spans="1:8" x14ac:dyDescent="0.25">
      <c r="A10" s="128">
        <v>1121</v>
      </c>
      <c r="B10" s="127" t="s">
        <v>107</v>
      </c>
      <c r="C10" s="327">
        <v>0</v>
      </c>
    </row>
    <row r="11" spans="1:8" x14ac:dyDescent="0.25">
      <c r="A11" s="128">
        <v>1211</v>
      </c>
      <c r="B11" s="127" t="s">
        <v>108</v>
      </c>
      <c r="C11" s="327">
        <v>0</v>
      </c>
    </row>
    <row r="13" spans="1:8" x14ac:dyDescent="0.25">
      <c r="A13" s="181" t="s">
        <v>109</v>
      </c>
      <c r="B13" s="181"/>
      <c r="C13" s="181"/>
      <c r="D13" s="181"/>
      <c r="E13" s="181"/>
      <c r="F13" s="181"/>
      <c r="G13" s="181"/>
      <c r="H13" s="181"/>
    </row>
    <row r="14" spans="1:8" x14ac:dyDescent="0.25">
      <c r="A14" s="182" t="s">
        <v>101</v>
      </c>
      <c r="B14" s="182" t="s">
        <v>102</v>
      </c>
      <c r="C14" s="182" t="s">
        <v>103</v>
      </c>
      <c r="D14" s="182">
        <v>2021</v>
      </c>
      <c r="E14" s="182">
        <f>D14-1</f>
        <v>2020</v>
      </c>
      <c r="F14" s="182">
        <f>E14-1</f>
        <v>2019</v>
      </c>
      <c r="G14" s="182">
        <f>F14-1</f>
        <v>2018</v>
      </c>
      <c r="H14" s="182" t="s">
        <v>110</v>
      </c>
    </row>
    <row r="15" spans="1:8" ht="22.5" x14ac:dyDescent="0.25">
      <c r="A15" s="128">
        <v>1122</v>
      </c>
      <c r="B15" s="127" t="s">
        <v>111</v>
      </c>
      <c r="C15" s="327">
        <v>4313</v>
      </c>
      <c r="D15" s="327">
        <v>0</v>
      </c>
      <c r="E15" s="327">
        <v>0</v>
      </c>
      <c r="F15" s="327">
        <v>0</v>
      </c>
      <c r="G15" s="327">
        <v>0</v>
      </c>
      <c r="H15" s="183" t="s">
        <v>1488</v>
      </c>
    </row>
    <row r="16" spans="1:8" x14ac:dyDescent="0.25">
      <c r="A16" s="128">
        <v>1124</v>
      </c>
      <c r="B16" s="127" t="s">
        <v>112</v>
      </c>
      <c r="C16" s="327">
        <v>0</v>
      </c>
      <c r="D16" s="327">
        <v>0</v>
      </c>
      <c r="E16" s="327">
        <v>0</v>
      </c>
      <c r="F16" s="327">
        <v>0</v>
      </c>
      <c r="G16" s="327">
        <v>0</v>
      </c>
    </row>
    <row r="18" spans="1:8" x14ac:dyDescent="0.25">
      <c r="A18" s="181" t="s">
        <v>113</v>
      </c>
      <c r="B18" s="181"/>
      <c r="C18" s="181"/>
      <c r="D18" s="181"/>
      <c r="E18" s="181"/>
      <c r="F18" s="181"/>
      <c r="G18" s="181"/>
      <c r="H18" s="181"/>
    </row>
    <row r="19" spans="1:8" x14ac:dyDescent="0.25">
      <c r="A19" s="182" t="s">
        <v>101</v>
      </c>
      <c r="B19" s="182" t="s">
        <v>102</v>
      </c>
      <c r="C19" s="182" t="s">
        <v>103</v>
      </c>
      <c r="D19" s="182" t="s">
        <v>114</v>
      </c>
      <c r="E19" s="182" t="s">
        <v>115</v>
      </c>
      <c r="F19" s="182" t="s">
        <v>116</v>
      </c>
      <c r="G19" s="182" t="s">
        <v>117</v>
      </c>
      <c r="H19" s="182" t="s">
        <v>118</v>
      </c>
    </row>
    <row r="20" spans="1:8" ht="56.25" x14ac:dyDescent="0.25">
      <c r="A20" s="128">
        <v>1123</v>
      </c>
      <c r="B20" s="127" t="s">
        <v>119</v>
      </c>
      <c r="C20" s="327">
        <v>9745.32</v>
      </c>
      <c r="D20" s="327">
        <v>0</v>
      </c>
      <c r="E20" s="327">
        <v>0</v>
      </c>
      <c r="F20" s="327">
        <v>0</v>
      </c>
      <c r="G20" s="327">
        <v>9745.32</v>
      </c>
      <c r="H20" s="183" t="s">
        <v>1487</v>
      </c>
    </row>
    <row r="21" spans="1:8" ht="33.75" x14ac:dyDescent="0.25">
      <c r="A21" s="128">
        <v>1125</v>
      </c>
      <c r="B21" s="127" t="s">
        <v>120</v>
      </c>
      <c r="C21" s="327">
        <v>10000</v>
      </c>
      <c r="D21" s="327">
        <v>0</v>
      </c>
      <c r="E21" s="327">
        <v>0</v>
      </c>
      <c r="F21" s="327">
        <v>0</v>
      </c>
      <c r="G21" s="327">
        <v>10000</v>
      </c>
      <c r="H21" s="183" t="s">
        <v>1486</v>
      </c>
    </row>
    <row r="22" spans="1:8" x14ac:dyDescent="0.25">
      <c r="A22" s="184">
        <v>1126</v>
      </c>
      <c r="B22" s="185" t="s">
        <v>121</v>
      </c>
      <c r="C22" s="327">
        <v>0</v>
      </c>
      <c r="D22" s="327">
        <v>0</v>
      </c>
      <c r="E22" s="327">
        <v>0</v>
      </c>
      <c r="F22" s="327">
        <v>0</v>
      </c>
      <c r="G22" s="327">
        <v>0</v>
      </c>
    </row>
    <row r="23" spans="1:8" x14ac:dyDescent="0.25">
      <c r="A23" s="184">
        <v>1129</v>
      </c>
      <c r="B23" s="185" t="s">
        <v>122</v>
      </c>
      <c r="C23" s="327">
        <v>0</v>
      </c>
      <c r="D23" s="327">
        <v>0</v>
      </c>
      <c r="E23" s="327">
        <v>0</v>
      </c>
      <c r="F23" s="327">
        <v>0</v>
      </c>
      <c r="G23" s="327">
        <v>0</v>
      </c>
    </row>
    <row r="24" spans="1:8" x14ac:dyDescent="0.25">
      <c r="A24" s="128">
        <v>1131</v>
      </c>
      <c r="B24" s="127" t="s">
        <v>123</v>
      </c>
      <c r="C24" s="327">
        <v>0</v>
      </c>
      <c r="D24" s="327">
        <v>0</v>
      </c>
      <c r="E24" s="327">
        <v>0</v>
      </c>
      <c r="F24" s="327">
        <v>0</v>
      </c>
      <c r="G24" s="327">
        <v>0</v>
      </c>
    </row>
    <row r="25" spans="1:8" x14ac:dyDescent="0.25">
      <c r="A25" s="128">
        <v>1132</v>
      </c>
      <c r="B25" s="127" t="s">
        <v>124</v>
      </c>
      <c r="C25" s="327">
        <v>0</v>
      </c>
      <c r="D25" s="327">
        <v>0</v>
      </c>
      <c r="E25" s="327">
        <v>0</v>
      </c>
      <c r="F25" s="327">
        <v>0</v>
      </c>
      <c r="G25" s="327">
        <v>0</v>
      </c>
    </row>
    <row r="26" spans="1:8" x14ac:dyDescent="0.25">
      <c r="A26" s="128">
        <v>1133</v>
      </c>
      <c r="B26" s="127" t="s">
        <v>125</v>
      </c>
      <c r="C26" s="327">
        <v>0</v>
      </c>
      <c r="D26" s="327">
        <v>0</v>
      </c>
      <c r="E26" s="327">
        <v>0</v>
      </c>
      <c r="F26" s="327">
        <v>0</v>
      </c>
      <c r="G26" s="327">
        <v>0</v>
      </c>
    </row>
    <row r="27" spans="1:8" x14ac:dyDescent="0.25">
      <c r="A27" s="128">
        <v>1134</v>
      </c>
      <c r="B27" s="127" t="s">
        <v>126</v>
      </c>
      <c r="C27" s="327">
        <v>0</v>
      </c>
      <c r="D27" s="327">
        <v>0</v>
      </c>
      <c r="E27" s="327">
        <v>0</v>
      </c>
      <c r="F27" s="327">
        <v>0</v>
      </c>
      <c r="G27" s="327">
        <v>0</v>
      </c>
    </row>
    <row r="28" spans="1:8" x14ac:dyDescent="0.25">
      <c r="A28" s="128">
        <v>1139</v>
      </c>
      <c r="B28" s="127" t="s">
        <v>127</v>
      </c>
      <c r="C28" s="327">
        <v>0</v>
      </c>
      <c r="D28" s="327">
        <v>0</v>
      </c>
      <c r="E28" s="327">
        <v>0</v>
      </c>
      <c r="F28" s="327">
        <v>0</v>
      </c>
      <c r="G28" s="327">
        <v>0</v>
      </c>
    </row>
    <row r="30" spans="1:8" x14ac:dyDescent="0.25">
      <c r="A30" s="181" t="s">
        <v>128</v>
      </c>
      <c r="B30" s="181"/>
      <c r="C30" s="181"/>
      <c r="D30" s="181"/>
      <c r="E30" s="181"/>
      <c r="F30" s="181"/>
      <c r="G30" s="181"/>
      <c r="H30" s="181"/>
    </row>
    <row r="31" spans="1:8" x14ac:dyDescent="0.25">
      <c r="A31" s="182" t="s">
        <v>101</v>
      </c>
      <c r="B31" s="182" t="s">
        <v>102</v>
      </c>
      <c r="C31" s="182" t="s">
        <v>103</v>
      </c>
      <c r="D31" s="182" t="s">
        <v>129</v>
      </c>
      <c r="E31" s="182" t="s">
        <v>130</v>
      </c>
      <c r="F31" s="182" t="s">
        <v>131</v>
      </c>
      <c r="G31" s="182" t="s">
        <v>132</v>
      </c>
      <c r="H31" s="182"/>
    </row>
    <row r="32" spans="1:8" x14ac:dyDescent="0.25">
      <c r="A32" s="128">
        <v>1140</v>
      </c>
      <c r="B32" s="127" t="s">
        <v>133</v>
      </c>
      <c r="C32" s="327">
        <v>0</v>
      </c>
    </row>
    <row r="33" spans="1:8" x14ac:dyDescent="0.25">
      <c r="A33" s="128">
        <v>1141</v>
      </c>
      <c r="B33" s="127" t="s">
        <v>134</v>
      </c>
      <c r="C33" s="327">
        <v>0</v>
      </c>
    </row>
    <row r="34" spans="1:8" x14ac:dyDescent="0.25">
      <c r="A34" s="128">
        <v>1142</v>
      </c>
      <c r="B34" s="127" t="s">
        <v>135</v>
      </c>
      <c r="C34" s="327">
        <v>0</v>
      </c>
    </row>
    <row r="35" spans="1:8" x14ac:dyDescent="0.25">
      <c r="A35" s="128">
        <v>1143</v>
      </c>
      <c r="B35" s="127" t="s">
        <v>136</v>
      </c>
      <c r="C35" s="327">
        <v>0</v>
      </c>
    </row>
    <row r="36" spans="1:8" x14ac:dyDescent="0.25">
      <c r="A36" s="128">
        <v>1144</v>
      </c>
      <c r="B36" s="127" t="s">
        <v>137</v>
      </c>
      <c r="C36" s="327">
        <v>0</v>
      </c>
    </row>
    <row r="37" spans="1:8" x14ac:dyDescent="0.25">
      <c r="A37" s="128">
        <v>1145</v>
      </c>
      <c r="B37" s="127" t="s">
        <v>138</v>
      </c>
      <c r="C37" s="327">
        <v>0</v>
      </c>
    </row>
    <row r="39" spans="1:8" x14ac:dyDescent="0.25">
      <c r="A39" s="181" t="s">
        <v>139</v>
      </c>
      <c r="B39" s="181"/>
      <c r="C39" s="181"/>
      <c r="D39" s="181"/>
      <c r="E39" s="181"/>
      <c r="F39" s="181"/>
      <c r="G39" s="181"/>
      <c r="H39" s="181"/>
    </row>
    <row r="40" spans="1:8" x14ac:dyDescent="0.25">
      <c r="A40" s="182" t="s">
        <v>101</v>
      </c>
      <c r="B40" s="182" t="s">
        <v>102</v>
      </c>
      <c r="C40" s="182" t="s">
        <v>103</v>
      </c>
      <c r="D40" s="182" t="s">
        <v>140</v>
      </c>
      <c r="E40" s="182" t="s">
        <v>141</v>
      </c>
      <c r="F40" s="182" t="s">
        <v>142</v>
      </c>
      <c r="G40" s="182"/>
      <c r="H40" s="182"/>
    </row>
    <row r="41" spans="1:8" x14ac:dyDescent="0.25">
      <c r="A41" s="128">
        <v>1150</v>
      </c>
      <c r="B41" s="127" t="s">
        <v>143</v>
      </c>
      <c r="C41" s="327">
        <v>0</v>
      </c>
    </row>
    <row r="42" spans="1:8" x14ac:dyDescent="0.25">
      <c r="A42" s="128">
        <v>1151</v>
      </c>
      <c r="B42" s="127" t="s">
        <v>144</v>
      </c>
      <c r="C42" s="327">
        <v>0</v>
      </c>
    </row>
    <row r="44" spans="1:8" x14ac:dyDescent="0.25">
      <c r="A44" s="181" t="s">
        <v>145</v>
      </c>
      <c r="B44" s="181"/>
      <c r="C44" s="181"/>
      <c r="D44" s="181"/>
      <c r="E44" s="181"/>
      <c r="F44" s="181"/>
      <c r="G44" s="181"/>
      <c r="H44" s="181"/>
    </row>
    <row r="45" spans="1:8" x14ac:dyDescent="0.25">
      <c r="A45" s="182" t="s">
        <v>101</v>
      </c>
      <c r="B45" s="182" t="s">
        <v>102</v>
      </c>
      <c r="C45" s="182" t="s">
        <v>103</v>
      </c>
      <c r="D45" s="182" t="s">
        <v>104</v>
      </c>
      <c r="E45" s="182" t="s">
        <v>118</v>
      </c>
      <c r="F45" s="182"/>
      <c r="G45" s="182"/>
      <c r="H45" s="182"/>
    </row>
    <row r="46" spans="1:8" x14ac:dyDescent="0.25">
      <c r="A46" s="128">
        <v>1213</v>
      </c>
      <c r="B46" s="127" t="s">
        <v>146</v>
      </c>
      <c r="C46" s="326">
        <v>0</v>
      </c>
    </row>
    <row r="48" spans="1:8" x14ac:dyDescent="0.25">
      <c r="A48" s="181" t="s">
        <v>147</v>
      </c>
      <c r="B48" s="181"/>
      <c r="C48" s="181"/>
      <c r="D48" s="181"/>
      <c r="E48" s="181"/>
      <c r="F48" s="181"/>
      <c r="G48" s="181"/>
      <c r="H48" s="181"/>
    </row>
    <row r="49" spans="1:8" x14ac:dyDescent="0.25">
      <c r="A49" s="182" t="s">
        <v>101</v>
      </c>
      <c r="B49" s="182" t="s">
        <v>102</v>
      </c>
      <c r="C49" s="182" t="s">
        <v>103</v>
      </c>
      <c r="D49" s="182"/>
      <c r="E49" s="182"/>
      <c r="F49" s="182"/>
      <c r="G49" s="182"/>
      <c r="H49" s="182"/>
    </row>
    <row r="50" spans="1:8" x14ac:dyDescent="0.25">
      <c r="A50" s="128">
        <v>1214</v>
      </c>
      <c r="B50" s="127" t="s">
        <v>148</v>
      </c>
      <c r="C50" s="326">
        <v>0</v>
      </c>
    </row>
    <row r="52" spans="1:8" x14ac:dyDescent="0.25">
      <c r="A52" s="181" t="s">
        <v>149</v>
      </c>
      <c r="B52" s="181"/>
      <c r="C52" s="181"/>
      <c r="D52" s="181"/>
      <c r="E52" s="181"/>
      <c r="F52" s="181"/>
      <c r="G52" s="181"/>
      <c r="H52" s="181"/>
    </row>
    <row r="53" spans="1:8" x14ac:dyDescent="0.25">
      <c r="A53" s="182" t="s">
        <v>101</v>
      </c>
      <c r="B53" s="182" t="s">
        <v>102</v>
      </c>
      <c r="C53" s="182" t="s">
        <v>103</v>
      </c>
      <c r="D53" s="182" t="s">
        <v>150</v>
      </c>
      <c r="E53" s="182" t="s">
        <v>151</v>
      </c>
      <c r="F53" s="182" t="s">
        <v>140</v>
      </c>
      <c r="G53" s="182" t="s">
        <v>152</v>
      </c>
      <c r="H53" s="182" t="s">
        <v>153</v>
      </c>
    </row>
    <row r="54" spans="1:8" ht="22.5" x14ac:dyDescent="0.25">
      <c r="A54" s="128">
        <v>1230</v>
      </c>
      <c r="B54" s="127" t="s">
        <v>154</v>
      </c>
      <c r="C54" s="327">
        <v>1238475.22</v>
      </c>
      <c r="D54" s="327">
        <v>0</v>
      </c>
      <c r="E54" s="327">
        <v>0</v>
      </c>
      <c r="F54" s="183" t="s">
        <v>1485</v>
      </c>
      <c r="G54" s="183" t="s">
        <v>1482</v>
      </c>
      <c r="H54" s="183" t="s">
        <v>1482</v>
      </c>
    </row>
    <row r="55" spans="1:8" x14ac:dyDescent="0.25">
      <c r="A55" s="128">
        <v>1231</v>
      </c>
      <c r="B55" s="127" t="s">
        <v>155</v>
      </c>
      <c r="C55" s="327">
        <v>0</v>
      </c>
      <c r="D55" s="327">
        <v>0</v>
      </c>
      <c r="E55" s="327">
        <v>0</v>
      </c>
      <c r="F55" s="183"/>
      <c r="G55" s="183"/>
      <c r="H55" s="183"/>
    </row>
    <row r="56" spans="1:8" x14ac:dyDescent="0.25">
      <c r="A56" s="128">
        <v>1232</v>
      </c>
      <c r="B56" s="127" t="s">
        <v>156</v>
      </c>
      <c r="C56" s="327">
        <v>0</v>
      </c>
      <c r="D56" s="327">
        <v>0</v>
      </c>
      <c r="E56" s="327">
        <v>0</v>
      </c>
      <c r="F56" s="183"/>
      <c r="G56" s="183"/>
      <c r="H56" s="183"/>
    </row>
    <row r="57" spans="1:8" x14ac:dyDescent="0.25">
      <c r="A57" s="128">
        <v>1233</v>
      </c>
      <c r="B57" s="127" t="s">
        <v>157</v>
      </c>
      <c r="C57" s="327">
        <v>0</v>
      </c>
      <c r="D57" s="327">
        <v>0</v>
      </c>
      <c r="E57" s="327">
        <v>0</v>
      </c>
      <c r="F57" s="183"/>
      <c r="G57" s="183"/>
      <c r="H57" s="183"/>
    </row>
    <row r="58" spans="1:8" x14ac:dyDescent="0.25">
      <c r="A58" s="128">
        <v>1234</v>
      </c>
      <c r="B58" s="127" t="s">
        <v>158</v>
      </c>
      <c r="C58" s="327">
        <v>0</v>
      </c>
      <c r="D58" s="327">
        <v>0</v>
      </c>
      <c r="E58" s="327">
        <v>0</v>
      </c>
      <c r="F58" s="183"/>
      <c r="G58" s="183"/>
      <c r="H58" s="183"/>
    </row>
    <row r="59" spans="1:8" x14ac:dyDescent="0.25">
      <c r="A59" s="128">
        <v>1235</v>
      </c>
      <c r="B59" s="127" t="s">
        <v>159</v>
      </c>
      <c r="C59" s="327">
        <v>0</v>
      </c>
      <c r="D59" s="327">
        <v>0</v>
      </c>
      <c r="E59" s="327">
        <v>0</v>
      </c>
      <c r="F59" s="183"/>
      <c r="G59" s="183"/>
      <c r="H59" s="183"/>
    </row>
    <row r="60" spans="1:8" ht="22.5" x14ac:dyDescent="0.25">
      <c r="A60" s="128">
        <v>1236</v>
      </c>
      <c r="B60" s="127" t="s">
        <v>160</v>
      </c>
      <c r="C60" s="327">
        <v>1238475.22</v>
      </c>
      <c r="D60" s="327">
        <v>0</v>
      </c>
      <c r="E60" s="327">
        <v>0</v>
      </c>
      <c r="F60" s="183" t="s">
        <v>1485</v>
      </c>
      <c r="G60" s="183" t="s">
        <v>1482</v>
      </c>
      <c r="H60" s="183" t="s">
        <v>1482</v>
      </c>
    </row>
    <row r="61" spans="1:8" x14ac:dyDescent="0.25">
      <c r="A61" s="128">
        <v>1239</v>
      </c>
      <c r="B61" s="127" t="s">
        <v>161</v>
      </c>
      <c r="C61" s="327">
        <v>0</v>
      </c>
      <c r="D61" s="327">
        <v>0</v>
      </c>
      <c r="E61" s="327">
        <v>0</v>
      </c>
      <c r="F61" s="183"/>
      <c r="G61" s="183"/>
      <c r="H61" s="183"/>
    </row>
    <row r="62" spans="1:8" ht="56.25" x14ac:dyDescent="0.25">
      <c r="A62" s="128">
        <v>1240</v>
      </c>
      <c r="B62" s="127" t="s">
        <v>162</v>
      </c>
      <c r="C62" s="327">
        <v>6749597.5099999998</v>
      </c>
      <c r="D62" s="327">
        <v>0</v>
      </c>
      <c r="E62" s="327">
        <v>5473288.7000000002</v>
      </c>
      <c r="F62" s="183" t="s">
        <v>1480</v>
      </c>
      <c r="G62" s="183" t="s">
        <v>1484</v>
      </c>
      <c r="H62" s="183" t="s">
        <v>599</v>
      </c>
    </row>
    <row r="63" spans="1:8" ht="56.25" x14ac:dyDescent="0.25">
      <c r="A63" s="128">
        <v>1241</v>
      </c>
      <c r="B63" s="127" t="s">
        <v>163</v>
      </c>
      <c r="C63" s="327">
        <v>4329907.63</v>
      </c>
      <c r="D63" s="327">
        <v>0</v>
      </c>
      <c r="E63" s="327">
        <v>3329387.77</v>
      </c>
      <c r="F63" s="183" t="s">
        <v>1480</v>
      </c>
      <c r="G63" s="183" t="s">
        <v>1483</v>
      </c>
      <c r="H63" s="183" t="s">
        <v>599</v>
      </c>
    </row>
    <row r="64" spans="1:8" ht="56.25" x14ac:dyDescent="0.25">
      <c r="A64" s="128">
        <v>1242</v>
      </c>
      <c r="B64" s="127" t="s">
        <v>164</v>
      </c>
      <c r="C64" s="327">
        <v>9623.48</v>
      </c>
      <c r="D64" s="327">
        <v>0</v>
      </c>
      <c r="E64" s="327">
        <v>9623.48</v>
      </c>
      <c r="F64" s="183" t="s">
        <v>1480</v>
      </c>
      <c r="G64" s="186">
        <v>0.1</v>
      </c>
      <c r="H64" s="183" t="s">
        <v>599</v>
      </c>
    </row>
    <row r="65" spans="1:8" x14ac:dyDescent="0.25">
      <c r="A65" s="128">
        <v>1243</v>
      </c>
      <c r="B65" s="127" t="s">
        <v>165</v>
      </c>
      <c r="C65" s="327">
        <v>0</v>
      </c>
      <c r="D65" s="327">
        <v>0</v>
      </c>
      <c r="E65" s="327">
        <v>0</v>
      </c>
      <c r="F65" s="183"/>
      <c r="G65" s="186"/>
      <c r="H65" s="183"/>
    </row>
    <row r="66" spans="1:8" ht="56.25" x14ac:dyDescent="0.25">
      <c r="A66" s="128">
        <v>1244</v>
      </c>
      <c r="B66" s="127" t="s">
        <v>166</v>
      </c>
      <c r="C66" s="327">
        <v>2075518.83</v>
      </c>
      <c r="D66" s="327">
        <v>0</v>
      </c>
      <c r="E66" s="327">
        <v>1875443.84</v>
      </c>
      <c r="F66" s="183" t="s">
        <v>1480</v>
      </c>
      <c r="G66" s="186">
        <v>0.25</v>
      </c>
      <c r="H66" s="183" t="s">
        <v>599</v>
      </c>
    </row>
    <row r="67" spans="1:8" x14ac:dyDescent="0.25">
      <c r="A67" s="128">
        <v>1245</v>
      </c>
      <c r="B67" s="127" t="s">
        <v>167</v>
      </c>
      <c r="C67" s="327">
        <v>0</v>
      </c>
      <c r="D67" s="327">
        <v>0</v>
      </c>
      <c r="E67" s="327">
        <v>0</v>
      </c>
      <c r="F67" s="183"/>
      <c r="G67" s="183" t="s">
        <v>1482</v>
      </c>
      <c r="H67" s="183" t="s">
        <v>599</v>
      </c>
    </row>
    <row r="68" spans="1:8" ht="56.25" x14ac:dyDescent="0.25">
      <c r="A68" s="128">
        <v>1246</v>
      </c>
      <c r="B68" s="127" t="s">
        <v>168</v>
      </c>
      <c r="C68" s="327">
        <v>334547.57</v>
      </c>
      <c r="D68" s="327">
        <v>0</v>
      </c>
      <c r="E68" s="327">
        <v>258833.61</v>
      </c>
      <c r="F68" s="183" t="s">
        <v>1480</v>
      </c>
      <c r="G68" s="183" t="s">
        <v>1481</v>
      </c>
      <c r="H68" s="183" t="s">
        <v>599</v>
      </c>
    </row>
    <row r="69" spans="1:8" x14ac:dyDescent="0.25">
      <c r="A69" s="128">
        <v>1247</v>
      </c>
      <c r="B69" s="127" t="s">
        <v>169</v>
      </c>
      <c r="C69" s="327">
        <v>0</v>
      </c>
      <c r="D69" s="327">
        <v>0</v>
      </c>
      <c r="E69" s="327">
        <v>0</v>
      </c>
      <c r="F69" s="183">
        <v>0</v>
      </c>
      <c r="G69" s="183"/>
      <c r="H69" s="183"/>
    </row>
    <row r="70" spans="1:8" x14ac:dyDescent="0.25">
      <c r="A70" s="128">
        <v>1248</v>
      </c>
      <c r="B70" s="127" t="s">
        <v>170</v>
      </c>
      <c r="C70" s="327">
        <v>0</v>
      </c>
      <c r="D70" s="327">
        <v>0</v>
      </c>
      <c r="E70" s="327">
        <v>0</v>
      </c>
      <c r="F70" s="183">
        <v>0</v>
      </c>
      <c r="G70" s="183"/>
      <c r="H70" s="183"/>
    </row>
    <row r="72" spans="1:8" x14ac:dyDescent="0.25">
      <c r="A72" s="181" t="s">
        <v>171</v>
      </c>
      <c r="B72" s="181"/>
      <c r="C72" s="181"/>
      <c r="D72" s="181"/>
      <c r="E72" s="181"/>
      <c r="F72" s="181"/>
      <c r="G72" s="181"/>
      <c r="H72" s="181"/>
    </row>
    <row r="73" spans="1:8" x14ac:dyDescent="0.25">
      <c r="A73" s="182" t="s">
        <v>101</v>
      </c>
      <c r="B73" s="182" t="s">
        <v>102</v>
      </c>
      <c r="C73" s="182" t="s">
        <v>103</v>
      </c>
      <c r="D73" s="182" t="s">
        <v>172</v>
      </c>
      <c r="E73" s="182" t="s">
        <v>173</v>
      </c>
      <c r="F73" s="182" t="s">
        <v>140</v>
      </c>
      <c r="G73" s="182" t="s">
        <v>152</v>
      </c>
      <c r="H73" s="182" t="s">
        <v>153</v>
      </c>
    </row>
    <row r="74" spans="1:8" ht="56.25" x14ac:dyDescent="0.25">
      <c r="A74" s="128">
        <v>1250</v>
      </c>
      <c r="B74" s="127" t="s">
        <v>174</v>
      </c>
      <c r="C74" s="328">
        <v>4461737.58</v>
      </c>
      <c r="D74" s="328">
        <v>0</v>
      </c>
      <c r="E74" s="328">
        <v>4028445.18</v>
      </c>
      <c r="F74" s="183" t="s">
        <v>1480</v>
      </c>
      <c r="G74" s="186">
        <v>0.15</v>
      </c>
      <c r="H74" s="183" t="s">
        <v>599</v>
      </c>
    </row>
    <row r="75" spans="1:8" ht="56.25" x14ac:dyDescent="0.25">
      <c r="A75" s="128">
        <v>1251</v>
      </c>
      <c r="B75" s="127" t="s">
        <v>175</v>
      </c>
      <c r="C75" s="328">
        <v>4062857.81</v>
      </c>
      <c r="D75" s="328">
        <v>0</v>
      </c>
      <c r="E75" s="328">
        <v>3633991.81</v>
      </c>
      <c r="F75" s="183" t="s">
        <v>1480</v>
      </c>
      <c r="G75" s="186">
        <v>0.15</v>
      </c>
      <c r="H75" s="183" t="s">
        <v>599</v>
      </c>
    </row>
    <row r="76" spans="1:8" x14ac:dyDescent="0.25">
      <c r="A76" s="128">
        <v>1252</v>
      </c>
      <c r="B76" s="127" t="s">
        <v>176</v>
      </c>
      <c r="C76" s="328">
        <v>0</v>
      </c>
      <c r="D76" s="328">
        <v>0</v>
      </c>
      <c r="E76" s="328">
        <v>0</v>
      </c>
      <c r="F76" s="183"/>
      <c r="G76" s="186"/>
      <c r="H76" s="183"/>
    </row>
    <row r="77" spans="1:8" x14ac:dyDescent="0.25">
      <c r="A77" s="128">
        <v>1253</v>
      </c>
      <c r="B77" s="127" t="s">
        <v>177</v>
      </c>
      <c r="C77" s="328">
        <v>0</v>
      </c>
      <c r="D77" s="328">
        <v>0</v>
      </c>
      <c r="E77" s="328">
        <v>0</v>
      </c>
      <c r="F77" s="183"/>
      <c r="G77" s="186"/>
      <c r="H77" s="183"/>
    </row>
    <row r="78" spans="1:8" ht="56.25" x14ac:dyDescent="0.25">
      <c r="A78" s="128">
        <v>1254</v>
      </c>
      <c r="B78" s="127" t="s">
        <v>178</v>
      </c>
      <c r="C78" s="328">
        <v>398879.77</v>
      </c>
      <c r="D78" s="328">
        <v>0</v>
      </c>
      <c r="E78" s="328">
        <v>394453.37</v>
      </c>
      <c r="F78" s="183" t="s">
        <v>1480</v>
      </c>
      <c r="G78" s="186">
        <v>0.15</v>
      </c>
      <c r="H78" s="183" t="s">
        <v>599</v>
      </c>
    </row>
    <row r="79" spans="1:8" x14ac:dyDescent="0.25">
      <c r="A79" s="128">
        <v>1259</v>
      </c>
      <c r="B79" s="127" t="s">
        <v>179</v>
      </c>
      <c r="C79" s="328">
        <v>0</v>
      </c>
      <c r="D79" s="328">
        <v>0</v>
      </c>
      <c r="E79" s="328">
        <v>0</v>
      </c>
      <c r="F79" s="183"/>
      <c r="G79" s="183"/>
      <c r="H79" s="183"/>
    </row>
    <row r="80" spans="1:8" x14ac:dyDescent="0.25">
      <c r="A80" s="128">
        <v>1270</v>
      </c>
      <c r="B80" s="127" t="s">
        <v>180</v>
      </c>
      <c r="C80" s="328">
        <v>400714.39</v>
      </c>
      <c r="D80" s="328">
        <v>0</v>
      </c>
      <c r="E80" s="328">
        <v>0</v>
      </c>
      <c r="F80" s="183"/>
      <c r="G80" s="183"/>
      <c r="H80" s="183" t="s">
        <v>1479</v>
      </c>
    </row>
    <row r="81" spans="1:8" x14ac:dyDescent="0.25">
      <c r="A81" s="128">
        <v>1271</v>
      </c>
      <c r="B81" s="127" t="s">
        <v>181</v>
      </c>
      <c r="C81" s="328">
        <v>0</v>
      </c>
      <c r="D81" s="328">
        <v>0</v>
      </c>
      <c r="E81" s="328">
        <v>0</v>
      </c>
      <c r="F81" s="183"/>
      <c r="G81" s="183"/>
      <c r="H81" s="183"/>
    </row>
    <row r="82" spans="1:8" x14ac:dyDescent="0.25">
      <c r="A82" s="128">
        <v>1272</v>
      </c>
      <c r="B82" s="127" t="s">
        <v>182</v>
      </c>
      <c r="C82" s="328">
        <v>0</v>
      </c>
      <c r="D82" s="328">
        <v>0</v>
      </c>
      <c r="E82" s="328">
        <v>0</v>
      </c>
      <c r="F82" s="183"/>
      <c r="G82" s="183"/>
      <c r="H82" s="183"/>
    </row>
    <row r="83" spans="1:8" x14ac:dyDescent="0.25">
      <c r="A83" s="128">
        <v>1273</v>
      </c>
      <c r="B83" s="127" t="s">
        <v>183</v>
      </c>
      <c r="C83" s="328">
        <v>0</v>
      </c>
      <c r="D83" s="328">
        <v>0</v>
      </c>
      <c r="E83" s="328">
        <v>0</v>
      </c>
      <c r="F83" s="183"/>
      <c r="G83" s="183"/>
      <c r="H83" s="183"/>
    </row>
    <row r="84" spans="1:8" x14ac:dyDescent="0.25">
      <c r="A84" s="128">
        <v>1274</v>
      </c>
      <c r="B84" s="127" t="s">
        <v>184</v>
      </c>
      <c r="C84" s="328">
        <v>4230</v>
      </c>
      <c r="D84" s="328">
        <v>0</v>
      </c>
      <c r="E84" s="328">
        <v>0</v>
      </c>
      <c r="F84" s="183"/>
      <c r="G84" s="183"/>
      <c r="H84" s="183" t="s">
        <v>1479</v>
      </c>
    </row>
    <row r="85" spans="1:8" x14ac:dyDescent="0.25">
      <c r="A85" s="128">
        <v>1275</v>
      </c>
      <c r="B85" s="127" t="s">
        <v>185</v>
      </c>
      <c r="C85" s="328">
        <v>396442.77</v>
      </c>
      <c r="D85" s="328">
        <v>0</v>
      </c>
      <c r="E85" s="328">
        <v>0</v>
      </c>
      <c r="F85" s="183"/>
      <c r="G85" s="183"/>
      <c r="H85" s="183" t="s">
        <v>1479</v>
      </c>
    </row>
    <row r="86" spans="1:8" x14ac:dyDescent="0.25">
      <c r="A86" s="128">
        <v>1279</v>
      </c>
      <c r="B86" s="127" t="s">
        <v>186</v>
      </c>
      <c r="C86" s="328">
        <v>0</v>
      </c>
      <c r="D86" s="328">
        <v>0</v>
      </c>
      <c r="E86" s="328">
        <v>0</v>
      </c>
      <c r="F86" s="183"/>
      <c r="G86" s="183"/>
      <c r="H86" s="183"/>
    </row>
    <row r="88" spans="1:8" x14ac:dyDescent="0.25">
      <c r="A88" s="181" t="s">
        <v>187</v>
      </c>
      <c r="B88" s="181"/>
      <c r="C88" s="181"/>
      <c r="D88" s="181"/>
      <c r="E88" s="181"/>
      <c r="F88" s="181"/>
      <c r="G88" s="181"/>
      <c r="H88" s="181"/>
    </row>
    <row r="89" spans="1:8" x14ac:dyDescent="0.25">
      <c r="A89" s="182" t="s">
        <v>101</v>
      </c>
      <c r="B89" s="182" t="s">
        <v>102</v>
      </c>
      <c r="C89" s="182" t="s">
        <v>103</v>
      </c>
      <c r="D89" s="182" t="s">
        <v>188</v>
      </c>
      <c r="E89" s="182"/>
      <c r="F89" s="182"/>
      <c r="G89" s="182"/>
      <c r="H89" s="182"/>
    </row>
    <row r="90" spans="1:8" x14ac:dyDescent="0.25">
      <c r="A90" s="128">
        <v>1160</v>
      </c>
      <c r="B90" s="127" t="s">
        <v>189</v>
      </c>
      <c r="C90" s="326">
        <v>0</v>
      </c>
    </row>
    <row r="91" spans="1:8" x14ac:dyDescent="0.25">
      <c r="A91" s="128">
        <v>1161</v>
      </c>
      <c r="B91" s="127" t="s">
        <v>190</v>
      </c>
      <c r="C91" s="326">
        <v>0</v>
      </c>
    </row>
    <row r="92" spans="1:8" x14ac:dyDescent="0.25">
      <c r="A92" s="128">
        <v>1162</v>
      </c>
      <c r="B92" s="127" t="s">
        <v>191</v>
      </c>
      <c r="C92" s="326">
        <v>0</v>
      </c>
    </row>
    <row r="94" spans="1:8" x14ac:dyDescent="0.25">
      <c r="A94" s="181" t="s">
        <v>192</v>
      </c>
      <c r="B94" s="181"/>
      <c r="C94" s="181"/>
      <c r="D94" s="181"/>
      <c r="E94" s="181"/>
      <c r="F94" s="181"/>
      <c r="G94" s="181"/>
      <c r="H94" s="181"/>
    </row>
    <row r="95" spans="1:8" x14ac:dyDescent="0.25">
      <c r="A95" s="182" t="s">
        <v>101</v>
      </c>
      <c r="B95" s="182" t="s">
        <v>102</v>
      </c>
      <c r="C95" s="182" t="s">
        <v>103</v>
      </c>
      <c r="D95" s="182" t="s">
        <v>118</v>
      </c>
      <c r="E95" s="182"/>
      <c r="F95" s="182"/>
      <c r="G95" s="182"/>
      <c r="H95" s="182"/>
    </row>
    <row r="96" spans="1:8" x14ac:dyDescent="0.25">
      <c r="A96" s="128">
        <v>1290</v>
      </c>
      <c r="B96" s="127" t="s">
        <v>193</v>
      </c>
      <c r="C96" s="327">
        <v>0</v>
      </c>
    </row>
    <row r="97" spans="1:8" x14ac:dyDescent="0.25">
      <c r="A97" s="128">
        <v>1291</v>
      </c>
      <c r="B97" s="127" t="s">
        <v>194</v>
      </c>
      <c r="C97" s="327">
        <v>0</v>
      </c>
    </row>
    <row r="98" spans="1:8" x14ac:dyDescent="0.25">
      <c r="A98" s="128">
        <v>1292</v>
      </c>
      <c r="B98" s="127" t="s">
        <v>195</v>
      </c>
      <c r="C98" s="327">
        <v>0</v>
      </c>
    </row>
    <row r="99" spans="1:8" x14ac:dyDescent="0.25">
      <c r="A99" s="128">
        <v>1293</v>
      </c>
      <c r="B99" s="127" t="s">
        <v>196</v>
      </c>
      <c r="C99" s="327">
        <v>0</v>
      </c>
    </row>
    <row r="101" spans="1:8" x14ac:dyDescent="0.25">
      <c r="A101" s="181" t="s">
        <v>197</v>
      </c>
      <c r="B101" s="181"/>
      <c r="C101" s="181"/>
      <c r="D101" s="181"/>
      <c r="E101" s="181"/>
      <c r="F101" s="181"/>
      <c r="G101" s="181"/>
      <c r="H101" s="181"/>
    </row>
    <row r="102" spans="1:8" x14ac:dyDescent="0.25">
      <c r="A102" s="182" t="s">
        <v>101</v>
      </c>
      <c r="B102" s="182" t="s">
        <v>102</v>
      </c>
      <c r="C102" s="182" t="s">
        <v>103</v>
      </c>
      <c r="D102" s="182" t="s">
        <v>114</v>
      </c>
      <c r="E102" s="182" t="s">
        <v>115</v>
      </c>
      <c r="F102" s="182" t="s">
        <v>116</v>
      </c>
      <c r="G102" s="182" t="s">
        <v>198</v>
      </c>
      <c r="H102" s="182" t="s">
        <v>199</v>
      </c>
    </row>
    <row r="103" spans="1:8" ht="33.75" x14ac:dyDescent="0.25">
      <c r="A103" s="128">
        <v>2110</v>
      </c>
      <c r="B103" s="127" t="s">
        <v>200</v>
      </c>
      <c r="C103" s="328">
        <v>1094559.6299999999</v>
      </c>
      <c r="D103" s="328">
        <v>1094559.6299999999</v>
      </c>
      <c r="E103" s="328">
        <v>0</v>
      </c>
      <c r="F103" s="328">
        <v>0</v>
      </c>
      <c r="G103" s="328">
        <v>0</v>
      </c>
      <c r="H103" s="183" t="s">
        <v>1478</v>
      </c>
    </row>
    <row r="104" spans="1:8" ht="33.75" x14ac:dyDescent="0.25">
      <c r="A104" s="128">
        <v>2111</v>
      </c>
      <c r="B104" s="127" t="s">
        <v>201</v>
      </c>
      <c r="C104" s="328">
        <v>317260.55</v>
      </c>
      <c r="D104" s="328">
        <v>317260.55</v>
      </c>
      <c r="E104" s="328">
        <v>0</v>
      </c>
      <c r="F104" s="328">
        <v>0</v>
      </c>
      <c r="G104" s="328">
        <v>0</v>
      </c>
      <c r="H104" s="183" t="s">
        <v>1478</v>
      </c>
    </row>
    <row r="105" spans="1:8" ht="33.75" x14ac:dyDescent="0.25">
      <c r="A105" s="128">
        <v>2112</v>
      </c>
      <c r="B105" s="127" t="s">
        <v>202</v>
      </c>
      <c r="C105" s="328">
        <v>105502</v>
      </c>
      <c r="D105" s="328">
        <v>105502</v>
      </c>
      <c r="E105" s="328">
        <v>0</v>
      </c>
      <c r="F105" s="328">
        <v>0</v>
      </c>
      <c r="G105" s="328">
        <v>0</v>
      </c>
      <c r="H105" s="183" t="s">
        <v>1478</v>
      </c>
    </row>
    <row r="106" spans="1:8" x14ac:dyDescent="0.25">
      <c r="A106" s="128">
        <v>2113</v>
      </c>
      <c r="B106" s="127" t="s">
        <v>203</v>
      </c>
      <c r="C106" s="328">
        <v>0</v>
      </c>
      <c r="D106" s="328">
        <v>0</v>
      </c>
      <c r="E106" s="328">
        <v>0</v>
      </c>
      <c r="F106" s="328">
        <v>0</v>
      </c>
      <c r="G106" s="328">
        <v>0</v>
      </c>
      <c r="H106" s="183"/>
    </row>
    <row r="107" spans="1:8" x14ac:dyDescent="0.25">
      <c r="A107" s="128">
        <v>2114</v>
      </c>
      <c r="B107" s="127" t="s">
        <v>204</v>
      </c>
      <c r="C107" s="328">
        <v>0</v>
      </c>
      <c r="D107" s="328">
        <v>0</v>
      </c>
      <c r="E107" s="328">
        <v>0</v>
      </c>
      <c r="F107" s="328">
        <v>0</v>
      </c>
      <c r="G107" s="328">
        <v>0</v>
      </c>
      <c r="H107" s="183"/>
    </row>
    <row r="108" spans="1:8" x14ac:dyDescent="0.25">
      <c r="A108" s="128">
        <v>2115</v>
      </c>
      <c r="B108" s="127" t="s">
        <v>205</v>
      </c>
      <c r="C108" s="328">
        <v>0</v>
      </c>
      <c r="D108" s="328">
        <v>0</v>
      </c>
      <c r="E108" s="328">
        <v>0</v>
      </c>
      <c r="F108" s="328">
        <v>0</v>
      </c>
      <c r="G108" s="328">
        <v>0</v>
      </c>
      <c r="H108" s="183"/>
    </row>
    <row r="109" spans="1:8" x14ac:dyDescent="0.25">
      <c r="A109" s="128">
        <v>2116</v>
      </c>
      <c r="B109" s="127" t="s">
        <v>206</v>
      </c>
      <c r="C109" s="328">
        <v>0</v>
      </c>
      <c r="D109" s="328">
        <v>0</v>
      </c>
      <c r="E109" s="328">
        <v>0</v>
      </c>
      <c r="F109" s="328">
        <v>0</v>
      </c>
      <c r="G109" s="328">
        <v>0</v>
      </c>
      <c r="H109" s="183"/>
    </row>
    <row r="110" spans="1:8" ht="33.75" x14ac:dyDescent="0.25">
      <c r="A110" s="128">
        <v>2117</v>
      </c>
      <c r="B110" s="127" t="s">
        <v>207</v>
      </c>
      <c r="C110" s="328">
        <v>671797.08</v>
      </c>
      <c r="D110" s="328">
        <v>671797.08</v>
      </c>
      <c r="E110" s="328">
        <v>0</v>
      </c>
      <c r="F110" s="328">
        <v>0</v>
      </c>
      <c r="G110" s="328">
        <v>0</v>
      </c>
      <c r="H110" s="183" t="s">
        <v>1478</v>
      </c>
    </row>
    <row r="111" spans="1:8" x14ac:dyDescent="0.25">
      <c r="A111" s="128">
        <v>2118</v>
      </c>
      <c r="B111" s="127" t="s">
        <v>208</v>
      </c>
      <c r="C111" s="328">
        <v>0</v>
      </c>
      <c r="D111" s="328">
        <v>0</v>
      </c>
      <c r="E111" s="328">
        <v>0</v>
      </c>
      <c r="F111" s="328">
        <v>0</v>
      </c>
      <c r="G111" s="328">
        <v>0</v>
      </c>
      <c r="H111" s="183"/>
    </row>
    <row r="112" spans="1:8" x14ac:dyDescent="0.25">
      <c r="A112" s="128">
        <v>2119</v>
      </c>
      <c r="B112" s="127" t="s">
        <v>209</v>
      </c>
      <c r="C112" s="328">
        <v>0</v>
      </c>
      <c r="D112" s="328">
        <v>0</v>
      </c>
      <c r="E112" s="328">
        <v>0</v>
      </c>
      <c r="F112" s="328">
        <v>0</v>
      </c>
      <c r="G112" s="328">
        <v>0</v>
      </c>
      <c r="H112" s="183"/>
    </row>
    <row r="113" spans="1:8" x14ac:dyDescent="0.25">
      <c r="A113" s="128">
        <v>2120</v>
      </c>
      <c r="B113" s="127" t="s">
        <v>210</v>
      </c>
      <c r="C113" s="328">
        <v>0</v>
      </c>
      <c r="D113" s="328">
        <v>0</v>
      </c>
      <c r="E113" s="328">
        <v>0</v>
      </c>
      <c r="F113" s="328">
        <v>0</v>
      </c>
      <c r="G113" s="328">
        <v>0</v>
      </c>
      <c r="H113" s="183"/>
    </row>
    <row r="114" spans="1:8" x14ac:dyDescent="0.25">
      <c r="A114" s="128">
        <v>2121</v>
      </c>
      <c r="B114" s="127" t="s">
        <v>211</v>
      </c>
      <c r="C114" s="328">
        <v>0</v>
      </c>
      <c r="D114" s="328">
        <v>0</v>
      </c>
      <c r="E114" s="328">
        <v>0</v>
      </c>
      <c r="F114" s="328">
        <v>0</v>
      </c>
      <c r="G114" s="328">
        <v>0</v>
      </c>
      <c r="H114" s="183"/>
    </row>
    <row r="115" spans="1:8" x14ac:dyDescent="0.25">
      <c r="A115" s="128">
        <v>2122</v>
      </c>
      <c r="B115" s="127" t="s">
        <v>212</v>
      </c>
      <c r="C115" s="328">
        <v>0</v>
      </c>
      <c r="D115" s="328">
        <v>0</v>
      </c>
      <c r="E115" s="328">
        <v>0</v>
      </c>
      <c r="F115" s="328">
        <v>0</v>
      </c>
      <c r="G115" s="328">
        <v>0</v>
      </c>
      <c r="H115" s="183"/>
    </row>
    <row r="116" spans="1:8" x14ac:dyDescent="0.25">
      <c r="A116" s="128">
        <v>2129</v>
      </c>
      <c r="B116" s="127" t="s">
        <v>213</v>
      </c>
      <c r="C116" s="328">
        <v>0</v>
      </c>
      <c r="D116" s="328">
        <v>0</v>
      </c>
      <c r="E116" s="328">
        <v>0</v>
      </c>
      <c r="F116" s="328">
        <v>0</v>
      </c>
      <c r="G116" s="328">
        <v>0</v>
      </c>
      <c r="H116" s="183"/>
    </row>
    <row r="118" spans="1:8" x14ac:dyDescent="0.25">
      <c r="A118" s="181" t="s">
        <v>214</v>
      </c>
      <c r="B118" s="181"/>
      <c r="C118" s="181"/>
      <c r="D118" s="181"/>
      <c r="E118" s="181"/>
      <c r="F118" s="181"/>
      <c r="G118" s="181"/>
      <c r="H118" s="181"/>
    </row>
    <row r="119" spans="1:8" x14ac:dyDescent="0.25">
      <c r="A119" s="182" t="s">
        <v>101</v>
      </c>
      <c r="B119" s="182" t="s">
        <v>102</v>
      </c>
      <c r="C119" s="182" t="s">
        <v>103</v>
      </c>
      <c r="D119" s="182" t="s">
        <v>215</v>
      </c>
      <c r="E119" s="182" t="s">
        <v>118</v>
      </c>
      <c r="F119" s="182"/>
      <c r="G119" s="182"/>
      <c r="H119" s="182"/>
    </row>
    <row r="120" spans="1:8" x14ac:dyDescent="0.25">
      <c r="A120" s="128">
        <v>2160</v>
      </c>
      <c r="B120" s="127" t="s">
        <v>216</v>
      </c>
      <c r="C120" s="327">
        <v>0</v>
      </c>
    </row>
    <row r="121" spans="1:8" x14ac:dyDescent="0.25">
      <c r="A121" s="128">
        <v>2161</v>
      </c>
      <c r="B121" s="127" t="s">
        <v>217</v>
      </c>
      <c r="C121" s="327">
        <v>0</v>
      </c>
    </row>
    <row r="122" spans="1:8" x14ac:dyDescent="0.25">
      <c r="A122" s="128">
        <v>2162</v>
      </c>
      <c r="B122" s="127" t="s">
        <v>218</v>
      </c>
      <c r="C122" s="327">
        <v>0</v>
      </c>
    </row>
    <row r="123" spans="1:8" x14ac:dyDescent="0.25">
      <c r="A123" s="128">
        <v>2163</v>
      </c>
      <c r="B123" s="127" t="s">
        <v>219</v>
      </c>
      <c r="C123" s="327">
        <v>0</v>
      </c>
    </row>
    <row r="124" spans="1:8" x14ac:dyDescent="0.25">
      <c r="A124" s="128">
        <v>2164</v>
      </c>
      <c r="B124" s="127" t="s">
        <v>220</v>
      </c>
      <c r="C124" s="327">
        <v>0</v>
      </c>
    </row>
    <row r="125" spans="1:8" x14ac:dyDescent="0.25">
      <c r="A125" s="128">
        <v>2165</v>
      </c>
      <c r="B125" s="127" t="s">
        <v>221</v>
      </c>
      <c r="C125" s="327">
        <v>0</v>
      </c>
    </row>
    <row r="126" spans="1:8" x14ac:dyDescent="0.25">
      <c r="A126" s="128">
        <v>2166</v>
      </c>
      <c r="B126" s="127" t="s">
        <v>222</v>
      </c>
      <c r="C126" s="327">
        <v>0</v>
      </c>
    </row>
    <row r="127" spans="1:8" x14ac:dyDescent="0.25">
      <c r="A127" s="128">
        <v>2250</v>
      </c>
      <c r="B127" s="127" t="s">
        <v>223</v>
      </c>
      <c r="C127" s="327">
        <v>0</v>
      </c>
    </row>
    <row r="128" spans="1:8" x14ac:dyDescent="0.25">
      <c r="A128" s="128">
        <v>2251</v>
      </c>
      <c r="B128" s="127" t="s">
        <v>224</v>
      </c>
      <c r="C128" s="327">
        <v>0</v>
      </c>
    </row>
    <row r="129" spans="1:8" x14ac:dyDescent="0.25">
      <c r="A129" s="128">
        <v>2252</v>
      </c>
      <c r="B129" s="127" t="s">
        <v>225</v>
      </c>
      <c r="C129" s="327">
        <v>0</v>
      </c>
    </row>
    <row r="130" spans="1:8" x14ac:dyDescent="0.25">
      <c r="A130" s="128">
        <v>2253</v>
      </c>
      <c r="B130" s="127" t="s">
        <v>226</v>
      </c>
      <c r="C130" s="327">
        <v>0</v>
      </c>
    </row>
    <row r="131" spans="1:8" x14ac:dyDescent="0.25">
      <c r="A131" s="128">
        <v>2254</v>
      </c>
      <c r="B131" s="127" t="s">
        <v>227</v>
      </c>
      <c r="C131" s="327">
        <v>0</v>
      </c>
    </row>
    <row r="132" spans="1:8" x14ac:dyDescent="0.25">
      <c r="A132" s="128">
        <v>2255</v>
      </c>
      <c r="B132" s="127" t="s">
        <v>228</v>
      </c>
      <c r="C132" s="327">
        <v>0</v>
      </c>
    </row>
    <row r="133" spans="1:8" x14ac:dyDescent="0.25">
      <c r="A133" s="128">
        <v>2256</v>
      </c>
      <c r="B133" s="127" t="s">
        <v>229</v>
      </c>
      <c r="C133" s="327">
        <v>0</v>
      </c>
    </row>
    <row r="135" spans="1:8" x14ac:dyDescent="0.25">
      <c r="A135" s="181" t="s">
        <v>230</v>
      </c>
      <c r="B135" s="181"/>
      <c r="C135" s="181"/>
      <c r="D135" s="181"/>
      <c r="E135" s="181"/>
      <c r="F135" s="181"/>
      <c r="G135" s="181"/>
      <c r="H135" s="181"/>
    </row>
    <row r="136" spans="1:8" x14ac:dyDescent="0.25">
      <c r="A136" s="187" t="s">
        <v>101</v>
      </c>
      <c r="B136" s="187" t="s">
        <v>102</v>
      </c>
      <c r="C136" s="187" t="s">
        <v>103</v>
      </c>
      <c r="D136" s="187" t="s">
        <v>215</v>
      </c>
      <c r="E136" s="187" t="s">
        <v>118</v>
      </c>
      <c r="F136" s="187"/>
      <c r="G136" s="187"/>
      <c r="H136" s="187"/>
    </row>
    <row r="137" spans="1:8" x14ac:dyDescent="0.25">
      <c r="A137" s="128">
        <v>2159</v>
      </c>
      <c r="B137" s="127" t="s">
        <v>231</v>
      </c>
      <c r="C137" s="326">
        <v>0</v>
      </c>
    </row>
    <row r="138" spans="1:8" x14ac:dyDescent="0.25">
      <c r="A138" s="128">
        <v>2199</v>
      </c>
      <c r="B138" s="127" t="s">
        <v>232</v>
      </c>
      <c r="C138" s="326">
        <v>0</v>
      </c>
    </row>
    <row r="139" spans="1:8" x14ac:dyDescent="0.25">
      <c r="A139" s="128">
        <v>2240</v>
      </c>
      <c r="B139" s="127" t="s">
        <v>233</v>
      </c>
      <c r="C139" s="326">
        <v>0</v>
      </c>
    </row>
    <row r="140" spans="1:8" x14ac:dyDescent="0.25">
      <c r="A140" s="128">
        <v>2241</v>
      </c>
      <c r="B140" s="127" t="s">
        <v>234</v>
      </c>
      <c r="C140" s="326">
        <v>0</v>
      </c>
    </row>
    <row r="141" spans="1:8" x14ac:dyDescent="0.25">
      <c r="A141" s="128">
        <v>2242</v>
      </c>
      <c r="B141" s="127" t="s">
        <v>235</v>
      </c>
      <c r="C141" s="326">
        <v>0</v>
      </c>
    </row>
    <row r="142" spans="1:8" x14ac:dyDescent="0.25">
      <c r="A142" s="128">
        <v>2249</v>
      </c>
      <c r="B142" s="127" t="s">
        <v>236</v>
      </c>
      <c r="C142" s="326">
        <v>0</v>
      </c>
    </row>
    <row r="144" spans="1:8" x14ac:dyDescent="0.25">
      <c r="B144" s="127" t="s">
        <v>237</v>
      </c>
    </row>
  </sheetData>
  <sheetProtection formatCells="0" formatColumns="0" formatRows="0" insertColumns="0" insertRows="0" insertHyperlinks="0" deleteColumns="0" deleteRows="0" sort="0" autoFilter="0" pivotTables="0"/>
  <mergeCells count="3">
    <mergeCell ref="A1:F1"/>
    <mergeCell ref="A2:F2"/>
    <mergeCell ref="A3:F3"/>
  </mergeCells>
  <pageMargins left="0.70866141732283472" right="0.70866141732283472" top="0.74803149606299213" bottom="0.74803149606299213" header="0.31496062992125984" footer="0.31496062992125984"/>
  <pageSetup scale="47" fitToHeight="0" orientation="portrait" r:id="rId1"/>
  <rowBreaks count="1" manualBreakCount="1">
    <brk id="86" max="16383" man="1"/>
  </row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8"/>
  <sheetViews>
    <sheetView showGridLines="0" view="pageBreakPreview" zoomScaleNormal="100" zoomScaleSheetLayoutView="100" workbookViewId="0">
      <selection sqref="A1:C1"/>
    </sheetView>
  </sheetViews>
  <sheetFormatPr baseColWidth="10" defaultColWidth="9.140625" defaultRowHeight="11.25" x14ac:dyDescent="0.25"/>
  <cols>
    <col min="1" max="1" width="10" style="127" customWidth="1"/>
    <col min="2" max="2" width="72.85546875" style="127" bestFit="1" customWidth="1"/>
    <col min="3" max="3" width="15.7109375" style="127" customWidth="1"/>
    <col min="4" max="5" width="19.7109375" style="127" customWidth="1"/>
    <col min="6" max="16384" width="9.140625" style="127"/>
  </cols>
  <sheetData>
    <row r="1" spans="1:5" s="128" customFormat="1" ht="18.95" customHeight="1" x14ac:dyDescent="0.25">
      <c r="A1" s="377" t="s">
        <v>1490</v>
      </c>
      <c r="B1" s="377"/>
      <c r="C1" s="377"/>
      <c r="D1" s="36" t="s">
        <v>95</v>
      </c>
      <c r="E1" s="37">
        <v>2022</v>
      </c>
    </row>
    <row r="2" spans="1:5" ht="18.95" customHeight="1" x14ac:dyDescent="0.25">
      <c r="A2" s="377" t="s">
        <v>435</v>
      </c>
      <c r="B2" s="377"/>
      <c r="C2" s="377"/>
      <c r="D2" s="36" t="s">
        <v>97</v>
      </c>
      <c r="E2" s="37" t="s">
        <v>599</v>
      </c>
    </row>
    <row r="3" spans="1:5" ht="18.95" customHeight="1" x14ac:dyDescent="0.25">
      <c r="A3" s="377" t="s">
        <v>1244</v>
      </c>
      <c r="B3" s="377"/>
      <c r="C3" s="377"/>
      <c r="D3" s="36" t="s">
        <v>98</v>
      </c>
      <c r="E3" s="37">
        <v>1</v>
      </c>
    </row>
    <row r="4" spans="1:5" x14ac:dyDescent="0.25">
      <c r="A4" s="38" t="s">
        <v>99</v>
      </c>
      <c r="B4" s="181"/>
      <c r="C4" s="181"/>
      <c r="D4" s="181"/>
      <c r="E4" s="181"/>
    </row>
    <row r="6" spans="1:5" x14ac:dyDescent="0.25">
      <c r="A6" s="188" t="s">
        <v>434</v>
      </c>
      <c r="B6" s="188"/>
      <c r="C6" s="188"/>
      <c r="D6" s="188"/>
      <c r="E6" s="188"/>
    </row>
    <row r="7" spans="1:5" x14ac:dyDescent="0.25">
      <c r="A7" s="189" t="s">
        <v>101</v>
      </c>
      <c r="B7" s="189" t="s">
        <v>102</v>
      </c>
      <c r="C7" s="189" t="s">
        <v>103</v>
      </c>
      <c r="D7" s="189" t="s">
        <v>386</v>
      </c>
      <c r="E7" s="189"/>
    </row>
    <row r="8" spans="1:5" x14ac:dyDescent="0.25">
      <c r="A8" s="54">
        <v>4100</v>
      </c>
      <c r="B8" s="164" t="s">
        <v>433</v>
      </c>
      <c r="C8" s="329">
        <v>117451.02</v>
      </c>
      <c r="D8" s="190"/>
      <c r="E8" s="191"/>
    </row>
    <row r="9" spans="1:5" x14ac:dyDescent="0.25">
      <c r="A9" s="54">
        <v>4110</v>
      </c>
      <c r="B9" s="164" t="s">
        <v>432</v>
      </c>
      <c r="C9" s="329">
        <v>0</v>
      </c>
      <c r="D9" s="190"/>
      <c r="E9" s="191"/>
    </row>
    <row r="10" spans="1:5" x14ac:dyDescent="0.25">
      <c r="A10" s="54">
        <v>4111</v>
      </c>
      <c r="B10" s="164" t="s">
        <v>431</v>
      </c>
      <c r="C10" s="329">
        <v>0</v>
      </c>
      <c r="D10" s="190"/>
      <c r="E10" s="191"/>
    </row>
    <row r="11" spans="1:5" x14ac:dyDescent="0.25">
      <c r="A11" s="54">
        <v>4112</v>
      </c>
      <c r="B11" s="164" t="s">
        <v>430</v>
      </c>
      <c r="C11" s="329">
        <v>0</v>
      </c>
      <c r="D11" s="190"/>
      <c r="E11" s="191"/>
    </row>
    <row r="12" spans="1:5" x14ac:dyDescent="0.25">
      <c r="A12" s="54">
        <v>4113</v>
      </c>
      <c r="B12" s="164" t="s">
        <v>429</v>
      </c>
      <c r="C12" s="329">
        <v>0</v>
      </c>
      <c r="D12" s="190"/>
      <c r="E12" s="191"/>
    </row>
    <row r="13" spans="1:5" x14ac:dyDescent="0.25">
      <c r="A13" s="54">
        <v>4114</v>
      </c>
      <c r="B13" s="164" t="s">
        <v>428</v>
      </c>
      <c r="C13" s="329">
        <v>0</v>
      </c>
      <c r="D13" s="190"/>
      <c r="E13" s="191"/>
    </row>
    <row r="14" spans="1:5" x14ac:dyDescent="0.25">
      <c r="A14" s="54">
        <v>4115</v>
      </c>
      <c r="B14" s="164" t="s">
        <v>427</v>
      </c>
      <c r="C14" s="329">
        <v>0</v>
      </c>
      <c r="D14" s="190"/>
      <c r="E14" s="191"/>
    </row>
    <row r="15" spans="1:5" x14ac:dyDescent="0.25">
      <c r="A15" s="54">
        <v>4116</v>
      </c>
      <c r="B15" s="164" t="s">
        <v>426</v>
      </c>
      <c r="C15" s="329">
        <v>0</v>
      </c>
      <c r="D15" s="190"/>
      <c r="E15" s="191"/>
    </row>
    <row r="16" spans="1:5" x14ac:dyDescent="0.25">
      <c r="A16" s="54">
        <v>4117</v>
      </c>
      <c r="B16" s="164" t="s">
        <v>425</v>
      </c>
      <c r="C16" s="329">
        <v>0</v>
      </c>
      <c r="D16" s="190"/>
      <c r="E16" s="191"/>
    </row>
    <row r="17" spans="1:5" ht="22.5" x14ac:dyDescent="0.25">
      <c r="A17" s="54">
        <v>4118</v>
      </c>
      <c r="B17" s="190" t="s">
        <v>424</v>
      </c>
      <c r="C17" s="329">
        <v>0</v>
      </c>
      <c r="D17" s="190"/>
      <c r="E17" s="191"/>
    </row>
    <row r="18" spans="1:5" x14ac:dyDescent="0.25">
      <c r="A18" s="54">
        <v>4119</v>
      </c>
      <c r="B18" s="164" t="s">
        <v>423</v>
      </c>
      <c r="C18" s="329">
        <v>0</v>
      </c>
      <c r="D18" s="190"/>
      <c r="E18" s="191"/>
    </row>
    <row r="19" spans="1:5" x14ac:dyDescent="0.25">
      <c r="A19" s="54">
        <v>4120</v>
      </c>
      <c r="B19" s="164" t="s">
        <v>422</v>
      </c>
      <c r="C19" s="329">
        <v>0</v>
      </c>
      <c r="D19" s="190"/>
      <c r="E19" s="191"/>
    </row>
    <row r="20" spans="1:5" x14ac:dyDescent="0.25">
      <c r="A20" s="54">
        <v>4121</v>
      </c>
      <c r="B20" s="164" t="s">
        <v>421</v>
      </c>
      <c r="C20" s="329">
        <v>0</v>
      </c>
      <c r="D20" s="190"/>
      <c r="E20" s="191"/>
    </row>
    <row r="21" spans="1:5" x14ac:dyDescent="0.25">
      <c r="A21" s="54">
        <v>4122</v>
      </c>
      <c r="B21" s="164" t="s">
        <v>420</v>
      </c>
      <c r="C21" s="329">
        <v>0</v>
      </c>
      <c r="D21" s="190"/>
      <c r="E21" s="191"/>
    </row>
    <row r="22" spans="1:5" x14ac:dyDescent="0.25">
      <c r="A22" s="54">
        <v>4123</v>
      </c>
      <c r="B22" s="164" t="s">
        <v>419</v>
      </c>
      <c r="C22" s="329">
        <v>0</v>
      </c>
      <c r="D22" s="190"/>
      <c r="E22" s="191"/>
    </row>
    <row r="23" spans="1:5" x14ac:dyDescent="0.25">
      <c r="A23" s="54">
        <v>4124</v>
      </c>
      <c r="B23" s="164" t="s">
        <v>418</v>
      </c>
      <c r="C23" s="329">
        <v>0</v>
      </c>
      <c r="D23" s="190"/>
      <c r="E23" s="191"/>
    </row>
    <row r="24" spans="1:5" x14ac:dyDescent="0.25">
      <c r="A24" s="54">
        <v>4129</v>
      </c>
      <c r="B24" s="164" t="s">
        <v>417</v>
      </c>
      <c r="C24" s="329">
        <v>0</v>
      </c>
      <c r="D24" s="190"/>
      <c r="E24" s="191"/>
    </row>
    <row r="25" spans="1:5" x14ac:dyDescent="0.25">
      <c r="A25" s="54">
        <v>4130</v>
      </c>
      <c r="B25" s="164" t="s">
        <v>416</v>
      </c>
      <c r="C25" s="329">
        <v>0</v>
      </c>
      <c r="D25" s="190"/>
      <c r="E25" s="191"/>
    </row>
    <row r="26" spans="1:5" x14ac:dyDescent="0.25">
      <c r="A26" s="54">
        <v>4131</v>
      </c>
      <c r="B26" s="164" t="s">
        <v>415</v>
      </c>
      <c r="C26" s="329">
        <v>0</v>
      </c>
      <c r="D26" s="190"/>
      <c r="E26" s="191"/>
    </row>
    <row r="27" spans="1:5" ht="22.5" x14ac:dyDescent="0.25">
      <c r="A27" s="54">
        <v>4132</v>
      </c>
      <c r="B27" s="190" t="s">
        <v>414</v>
      </c>
      <c r="C27" s="329">
        <v>0</v>
      </c>
      <c r="D27" s="190"/>
      <c r="E27" s="191"/>
    </row>
    <row r="28" spans="1:5" x14ac:dyDescent="0.25">
      <c r="A28" s="54">
        <v>4140</v>
      </c>
      <c r="B28" s="164" t="s">
        <v>413</v>
      </c>
      <c r="C28" s="329">
        <v>0</v>
      </c>
      <c r="D28" s="190"/>
      <c r="E28" s="191"/>
    </row>
    <row r="29" spans="1:5" x14ac:dyDescent="0.25">
      <c r="A29" s="54">
        <v>4141</v>
      </c>
      <c r="B29" s="164" t="s">
        <v>412</v>
      </c>
      <c r="C29" s="329">
        <v>0</v>
      </c>
      <c r="D29" s="190"/>
      <c r="E29" s="191"/>
    </row>
    <row r="30" spans="1:5" x14ac:dyDescent="0.25">
      <c r="A30" s="54">
        <v>4143</v>
      </c>
      <c r="B30" s="164" t="s">
        <v>411</v>
      </c>
      <c r="C30" s="329">
        <v>0</v>
      </c>
      <c r="D30" s="190"/>
      <c r="E30" s="191"/>
    </row>
    <row r="31" spans="1:5" x14ac:dyDescent="0.25">
      <c r="A31" s="54">
        <v>4144</v>
      </c>
      <c r="B31" s="164" t="s">
        <v>410</v>
      </c>
      <c r="C31" s="329">
        <v>0</v>
      </c>
      <c r="D31" s="190"/>
      <c r="E31" s="191"/>
    </row>
    <row r="32" spans="1:5" ht="22.5" x14ac:dyDescent="0.25">
      <c r="A32" s="54">
        <v>4145</v>
      </c>
      <c r="B32" s="190" t="s">
        <v>409</v>
      </c>
      <c r="C32" s="329">
        <v>0</v>
      </c>
      <c r="D32" s="190"/>
      <c r="E32" s="191"/>
    </row>
    <row r="33" spans="1:5" x14ac:dyDescent="0.25">
      <c r="A33" s="54">
        <v>4149</v>
      </c>
      <c r="B33" s="164" t="s">
        <v>408</v>
      </c>
      <c r="C33" s="329">
        <v>0</v>
      </c>
      <c r="D33" s="190"/>
      <c r="E33" s="191"/>
    </row>
    <row r="34" spans="1:5" x14ac:dyDescent="0.25">
      <c r="A34" s="54">
        <v>4150</v>
      </c>
      <c r="B34" s="164" t="s">
        <v>407</v>
      </c>
      <c r="C34" s="329">
        <v>201.02</v>
      </c>
      <c r="D34" s="190" t="s">
        <v>1500</v>
      </c>
      <c r="E34" s="191"/>
    </row>
    <row r="35" spans="1:5" x14ac:dyDescent="0.25">
      <c r="A35" s="54">
        <v>4151</v>
      </c>
      <c r="B35" s="164" t="s">
        <v>407</v>
      </c>
      <c r="C35" s="329">
        <v>201.02</v>
      </c>
      <c r="D35" s="190" t="s">
        <v>1500</v>
      </c>
      <c r="E35" s="191"/>
    </row>
    <row r="36" spans="1:5" ht="22.5" x14ac:dyDescent="0.25">
      <c r="A36" s="54">
        <v>4154</v>
      </c>
      <c r="B36" s="190" t="s">
        <v>406</v>
      </c>
      <c r="C36" s="329">
        <v>0</v>
      </c>
      <c r="D36" s="190"/>
      <c r="E36" s="191"/>
    </row>
    <row r="37" spans="1:5" x14ac:dyDescent="0.25">
      <c r="A37" s="54">
        <v>4160</v>
      </c>
      <c r="B37" s="164" t="s">
        <v>405</v>
      </c>
      <c r="C37" s="329">
        <v>0</v>
      </c>
      <c r="D37" s="190"/>
      <c r="E37" s="191"/>
    </row>
    <row r="38" spans="1:5" x14ac:dyDescent="0.25">
      <c r="A38" s="54">
        <v>4161</v>
      </c>
      <c r="B38" s="164" t="s">
        <v>404</v>
      </c>
      <c r="C38" s="329">
        <v>0</v>
      </c>
      <c r="D38" s="190"/>
      <c r="E38" s="191"/>
    </row>
    <row r="39" spans="1:5" x14ac:dyDescent="0.25">
      <c r="A39" s="54">
        <v>4162</v>
      </c>
      <c r="B39" s="164" t="s">
        <v>403</v>
      </c>
      <c r="C39" s="329">
        <v>0</v>
      </c>
      <c r="D39" s="190"/>
      <c r="E39" s="191"/>
    </row>
    <row r="40" spans="1:5" x14ac:dyDescent="0.25">
      <c r="A40" s="54">
        <v>4163</v>
      </c>
      <c r="B40" s="164" t="s">
        <v>402</v>
      </c>
      <c r="C40" s="329">
        <v>0</v>
      </c>
      <c r="D40" s="190"/>
      <c r="E40" s="191"/>
    </row>
    <row r="41" spans="1:5" x14ac:dyDescent="0.25">
      <c r="A41" s="54">
        <v>4164</v>
      </c>
      <c r="B41" s="164" t="s">
        <v>401</v>
      </c>
      <c r="C41" s="329">
        <v>0</v>
      </c>
      <c r="D41" s="190"/>
      <c r="E41" s="191"/>
    </row>
    <row r="42" spans="1:5" x14ac:dyDescent="0.25">
      <c r="A42" s="54">
        <v>4165</v>
      </c>
      <c r="B42" s="164" t="s">
        <v>400</v>
      </c>
      <c r="C42" s="329">
        <v>0</v>
      </c>
      <c r="D42" s="190"/>
      <c r="E42" s="191"/>
    </row>
    <row r="43" spans="1:5" ht="22.5" x14ac:dyDescent="0.25">
      <c r="A43" s="54">
        <v>4166</v>
      </c>
      <c r="B43" s="190" t="s">
        <v>399</v>
      </c>
      <c r="C43" s="329">
        <v>0</v>
      </c>
      <c r="D43" s="190"/>
      <c r="E43" s="191"/>
    </row>
    <row r="44" spans="1:5" x14ac:dyDescent="0.25">
      <c r="A44" s="54">
        <v>4168</v>
      </c>
      <c r="B44" s="164" t="s">
        <v>398</v>
      </c>
      <c r="C44" s="329">
        <v>0</v>
      </c>
      <c r="D44" s="190"/>
      <c r="E44" s="191"/>
    </row>
    <row r="45" spans="1:5" x14ac:dyDescent="0.25">
      <c r="A45" s="54">
        <v>4169</v>
      </c>
      <c r="B45" s="164" t="s">
        <v>397</v>
      </c>
      <c r="C45" s="329">
        <v>0</v>
      </c>
      <c r="D45" s="190"/>
      <c r="E45" s="191"/>
    </row>
    <row r="46" spans="1:5" ht="33.75" x14ac:dyDescent="0.25">
      <c r="A46" s="54">
        <v>4170</v>
      </c>
      <c r="B46" s="164" t="s">
        <v>396</v>
      </c>
      <c r="C46" s="329">
        <v>117250</v>
      </c>
      <c r="D46" s="190" t="s">
        <v>1499</v>
      </c>
      <c r="E46" s="191"/>
    </row>
    <row r="47" spans="1:5" x14ac:dyDescent="0.25">
      <c r="A47" s="54">
        <v>4171</v>
      </c>
      <c r="B47" s="164" t="s">
        <v>395</v>
      </c>
      <c r="C47" s="329">
        <v>0</v>
      </c>
      <c r="D47" s="190"/>
      <c r="E47" s="191"/>
    </row>
    <row r="48" spans="1:5" x14ac:dyDescent="0.25">
      <c r="A48" s="54">
        <v>4172</v>
      </c>
      <c r="B48" s="164" t="s">
        <v>394</v>
      </c>
      <c r="C48" s="329">
        <v>0</v>
      </c>
      <c r="D48" s="190"/>
      <c r="E48" s="191"/>
    </row>
    <row r="49" spans="1:5" ht="33.75" x14ac:dyDescent="0.25">
      <c r="A49" s="54">
        <v>4173</v>
      </c>
      <c r="B49" s="190" t="s">
        <v>393</v>
      </c>
      <c r="C49" s="329">
        <v>117250</v>
      </c>
      <c r="D49" s="190" t="s">
        <v>1499</v>
      </c>
      <c r="E49" s="191"/>
    </row>
    <row r="50" spans="1:5" ht="22.5" x14ac:dyDescent="0.25">
      <c r="A50" s="54">
        <v>4174</v>
      </c>
      <c r="B50" s="190" t="s">
        <v>392</v>
      </c>
      <c r="C50" s="329">
        <v>0</v>
      </c>
      <c r="D50" s="190"/>
      <c r="E50" s="191"/>
    </row>
    <row r="51" spans="1:5" ht="22.5" x14ac:dyDescent="0.25">
      <c r="A51" s="54">
        <v>4175</v>
      </c>
      <c r="B51" s="190" t="s">
        <v>391</v>
      </c>
      <c r="C51" s="329">
        <v>0</v>
      </c>
      <c r="D51" s="190"/>
      <c r="E51" s="191"/>
    </row>
    <row r="52" spans="1:5" ht="22.5" x14ac:dyDescent="0.25">
      <c r="A52" s="54">
        <v>4176</v>
      </c>
      <c r="B52" s="190" t="s">
        <v>390</v>
      </c>
      <c r="C52" s="329">
        <v>0</v>
      </c>
      <c r="D52" s="190"/>
      <c r="E52" s="191"/>
    </row>
    <row r="53" spans="1:5" ht="22.5" x14ac:dyDescent="0.25">
      <c r="A53" s="54">
        <v>4177</v>
      </c>
      <c r="B53" s="190" t="s">
        <v>389</v>
      </c>
      <c r="C53" s="329">
        <v>0</v>
      </c>
      <c r="D53" s="190"/>
      <c r="E53" s="191"/>
    </row>
    <row r="54" spans="1:5" ht="22.5" x14ac:dyDescent="0.25">
      <c r="A54" s="54">
        <v>4178</v>
      </c>
      <c r="B54" s="190" t="s">
        <v>388</v>
      </c>
      <c r="C54" s="329">
        <v>0</v>
      </c>
      <c r="D54" s="190"/>
      <c r="E54" s="191"/>
    </row>
    <row r="55" spans="1:5" x14ac:dyDescent="0.25">
      <c r="A55" s="54"/>
      <c r="B55" s="190"/>
      <c r="C55" s="192"/>
      <c r="D55" s="164"/>
      <c r="E55" s="191"/>
    </row>
    <row r="56" spans="1:5" x14ac:dyDescent="0.25">
      <c r="A56" s="188" t="s">
        <v>387</v>
      </c>
      <c r="B56" s="188"/>
      <c r="C56" s="188"/>
      <c r="D56" s="188"/>
      <c r="E56" s="188"/>
    </row>
    <row r="57" spans="1:5" x14ac:dyDescent="0.25">
      <c r="A57" s="189" t="s">
        <v>101</v>
      </c>
      <c r="B57" s="189" t="s">
        <v>102</v>
      </c>
      <c r="C57" s="189" t="s">
        <v>103</v>
      </c>
      <c r="D57" s="189" t="s">
        <v>386</v>
      </c>
      <c r="E57" s="189"/>
    </row>
    <row r="58" spans="1:5" ht="33.75" x14ac:dyDescent="0.25">
      <c r="A58" s="54">
        <v>4200</v>
      </c>
      <c r="B58" s="190" t="s">
        <v>385</v>
      </c>
      <c r="C58" s="329">
        <v>36756966.939999998</v>
      </c>
      <c r="D58" s="190" t="s">
        <v>1497</v>
      </c>
      <c r="E58" s="191"/>
    </row>
    <row r="59" spans="1:5" ht="22.5" x14ac:dyDescent="0.25">
      <c r="A59" s="54">
        <v>4210</v>
      </c>
      <c r="B59" s="190" t="s">
        <v>384</v>
      </c>
      <c r="C59" s="329">
        <v>0</v>
      </c>
      <c r="D59" s="190"/>
      <c r="E59" s="191"/>
    </row>
    <row r="60" spans="1:5" x14ac:dyDescent="0.25">
      <c r="A60" s="54">
        <v>4211</v>
      </c>
      <c r="B60" s="164" t="s">
        <v>294</v>
      </c>
      <c r="C60" s="329">
        <v>0</v>
      </c>
      <c r="D60" s="190"/>
      <c r="E60" s="191"/>
    </row>
    <row r="61" spans="1:5" x14ac:dyDescent="0.25">
      <c r="A61" s="54">
        <v>4212</v>
      </c>
      <c r="B61" s="164" t="s">
        <v>291</v>
      </c>
      <c r="C61" s="329">
        <v>0</v>
      </c>
      <c r="D61" s="190"/>
      <c r="E61" s="191"/>
    </row>
    <row r="62" spans="1:5" x14ac:dyDescent="0.25">
      <c r="A62" s="54">
        <v>4213</v>
      </c>
      <c r="B62" s="164" t="s">
        <v>288</v>
      </c>
      <c r="C62" s="329">
        <v>0</v>
      </c>
      <c r="D62" s="190"/>
      <c r="E62" s="191"/>
    </row>
    <row r="63" spans="1:5" x14ac:dyDescent="0.25">
      <c r="A63" s="54">
        <v>4214</v>
      </c>
      <c r="B63" s="164" t="s">
        <v>383</v>
      </c>
      <c r="C63" s="329">
        <v>0</v>
      </c>
      <c r="D63" s="190"/>
      <c r="E63" s="191"/>
    </row>
    <row r="64" spans="1:5" x14ac:dyDescent="0.25">
      <c r="A64" s="54">
        <v>4215</v>
      </c>
      <c r="B64" s="164" t="s">
        <v>382</v>
      </c>
      <c r="C64" s="329">
        <v>0</v>
      </c>
      <c r="D64" s="190"/>
      <c r="E64" s="191"/>
    </row>
    <row r="65" spans="1:5" ht="33.75" x14ac:dyDescent="0.25">
      <c r="A65" s="54">
        <v>4220</v>
      </c>
      <c r="B65" s="164" t="s">
        <v>381</v>
      </c>
      <c r="C65" s="329">
        <v>36756966.939999998</v>
      </c>
      <c r="D65" s="190" t="s">
        <v>1497</v>
      </c>
      <c r="E65" s="191"/>
    </row>
    <row r="66" spans="1:5" x14ac:dyDescent="0.25">
      <c r="A66" s="54">
        <v>4221</v>
      </c>
      <c r="B66" s="164" t="s">
        <v>380</v>
      </c>
      <c r="C66" s="329">
        <v>7379796.0999999996</v>
      </c>
      <c r="D66" s="190" t="s">
        <v>1498</v>
      </c>
      <c r="E66" s="191"/>
    </row>
    <row r="67" spans="1:5" ht="33.75" x14ac:dyDescent="0.25">
      <c r="A67" s="54">
        <v>4223</v>
      </c>
      <c r="B67" s="164" t="s">
        <v>321</v>
      </c>
      <c r="C67" s="329">
        <v>29377170.84</v>
      </c>
      <c r="D67" s="190" t="s">
        <v>1497</v>
      </c>
      <c r="E67" s="191"/>
    </row>
    <row r="68" spans="1:5" x14ac:dyDescent="0.25">
      <c r="A68" s="54">
        <v>4225</v>
      </c>
      <c r="B68" s="164" t="s">
        <v>313</v>
      </c>
      <c r="C68" s="329">
        <v>0</v>
      </c>
      <c r="D68" s="190"/>
      <c r="E68" s="191"/>
    </row>
    <row r="69" spans="1:5" x14ac:dyDescent="0.25">
      <c r="A69" s="54">
        <v>4227</v>
      </c>
      <c r="B69" s="164" t="s">
        <v>379</v>
      </c>
      <c r="C69" s="329">
        <v>0</v>
      </c>
      <c r="D69" s="190"/>
      <c r="E69" s="191"/>
    </row>
    <row r="70" spans="1:5" x14ac:dyDescent="0.25">
      <c r="A70" s="191"/>
      <c r="B70" s="191"/>
      <c r="C70" s="191"/>
      <c r="D70" s="191"/>
      <c r="E70" s="191"/>
    </row>
    <row r="71" spans="1:5" x14ac:dyDescent="0.25">
      <c r="A71" s="188" t="s">
        <v>378</v>
      </c>
      <c r="B71" s="188"/>
      <c r="C71" s="188"/>
      <c r="D71" s="188"/>
      <c r="E71" s="188"/>
    </row>
    <row r="72" spans="1:5" x14ac:dyDescent="0.25">
      <c r="A72" s="189" t="s">
        <v>101</v>
      </c>
      <c r="B72" s="189" t="s">
        <v>102</v>
      </c>
      <c r="C72" s="189" t="s">
        <v>103</v>
      </c>
      <c r="D72" s="189" t="s">
        <v>215</v>
      </c>
      <c r="E72" s="189" t="s">
        <v>118</v>
      </c>
    </row>
    <row r="73" spans="1:5" x14ac:dyDescent="0.25">
      <c r="A73" s="54">
        <v>4300</v>
      </c>
      <c r="B73" s="164" t="s">
        <v>377</v>
      </c>
      <c r="C73" s="329">
        <v>1304593.24</v>
      </c>
      <c r="D73" s="190" t="s">
        <v>1496</v>
      </c>
      <c r="E73" s="190" t="s">
        <v>1489</v>
      </c>
    </row>
    <row r="74" spans="1:5" x14ac:dyDescent="0.25">
      <c r="A74" s="54">
        <v>4310</v>
      </c>
      <c r="B74" s="164" t="s">
        <v>376</v>
      </c>
      <c r="C74" s="329">
        <v>1304593.24</v>
      </c>
      <c r="D74" s="190" t="s">
        <v>1496</v>
      </c>
      <c r="E74" s="190" t="s">
        <v>1489</v>
      </c>
    </row>
    <row r="75" spans="1:5" x14ac:dyDescent="0.25">
      <c r="A75" s="54">
        <v>4311</v>
      </c>
      <c r="B75" s="164" t="s">
        <v>375</v>
      </c>
      <c r="C75" s="329">
        <v>0</v>
      </c>
      <c r="D75" s="190"/>
      <c r="E75" s="190"/>
    </row>
    <row r="76" spans="1:5" x14ac:dyDescent="0.25">
      <c r="A76" s="54">
        <v>4319</v>
      </c>
      <c r="B76" s="164" t="s">
        <v>374</v>
      </c>
      <c r="C76" s="329">
        <v>1304593.24</v>
      </c>
      <c r="D76" s="190" t="s">
        <v>1496</v>
      </c>
      <c r="E76" s="190" t="s">
        <v>1489</v>
      </c>
    </row>
    <row r="77" spans="1:5" x14ac:dyDescent="0.25">
      <c r="A77" s="54">
        <v>4320</v>
      </c>
      <c r="B77" s="164" t="s">
        <v>373</v>
      </c>
      <c r="C77" s="329">
        <v>0</v>
      </c>
      <c r="D77" s="190"/>
      <c r="E77" s="190"/>
    </row>
    <row r="78" spans="1:5" x14ac:dyDescent="0.25">
      <c r="A78" s="54">
        <v>4321</v>
      </c>
      <c r="B78" s="164" t="s">
        <v>372</v>
      </c>
      <c r="C78" s="329">
        <v>0</v>
      </c>
      <c r="D78" s="190"/>
      <c r="E78" s="190"/>
    </row>
    <row r="79" spans="1:5" x14ac:dyDescent="0.25">
      <c r="A79" s="54">
        <v>4322</v>
      </c>
      <c r="B79" s="164" t="s">
        <v>371</v>
      </c>
      <c r="C79" s="329">
        <v>0</v>
      </c>
      <c r="D79" s="190"/>
      <c r="E79" s="190"/>
    </row>
    <row r="80" spans="1:5" x14ac:dyDescent="0.25">
      <c r="A80" s="54">
        <v>4323</v>
      </c>
      <c r="B80" s="164" t="s">
        <v>370</v>
      </c>
      <c r="C80" s="329">
        <v>0</v>
      </c>
      <c r="D80" s="190"/>
      <c r="E80" s="190"/>
    </row>
    <row r="81" spans="1:5" x14ac:dyDescent="0.25">
      <c r="A81" s="54">
        <v>4324</v>
      </c>
      <c r="B81" s="164" t="s">
        <v>369</v>
      </c>
      <c r="C81" s="329">
        <v>0</v>
      </c>
      <c r="D81" s="190"/>
      <c r="E81" s="190"/>
    </row>
    <row r="82" spans="1:5" x14ac:dyDescent="0.25">
      <c r="A82" s="54">
        <v>4325</v>
      </c>
      <c r="B82" s="164" t="s">
        <v>368</v>
      </c>
      <c r="C82" s="329">
        <v>0</v>
      </c>
      <c r="D82" s="190"/>
      <c r="E82" s="190"/>
    </row>
    <row r="83" spans="1:5" x14ac:dyDescent="0.25">
      <c r="A83" s="54">
        <v>4330</v>
      </c>
      <c r="B83" s="164" t="s">
        <v>367</v>
      </c>
      <c r="C83" s="329">
        <v>0</v>
      </c>
      <c r="D83" s="190"/>
      <c r="E83" s="190"/>
    </row>
    <row r="84" spans="1:5" x14ac:dyDescent="0.25">
      <c r="A84" s="54">
        <v>4331</v>
      </c>
      <c r="B84" s="164" t="s">
        <v>367</v>
      </c>
      <c r="C84" s="329">
        <v>0</v>
      </c>
      <c r="D84" s="190"/>
      <c r="E84" s="190"/>
    </row>
    <row r="85" spans="1:5" x14ac:dyDescent="0.25">
      <c r="A85" s="54">
        <v>4340</v>
      </c>
      <c r="B85" s="164" t="s">
        <v>366</v>
      </c>
      <c r="C85" s="329">
        <v>0</v>
      </c>
      <c r="D85" s="190"/>
      <c r="E85" s="190"/>
    </row>
    <row r="86" spans="1:5" x14ac:dyDescent="0.25">
      <c r="A86" s="54">
        <v>4341</v>
      </c>
      <c r="B86" s="164" t="s">
        <v>366</v>
      </c>
      <c r="C86" s="329">
        <v>0</v>
      </c>
      <c r="D86" s="190"/>
      <c r="E86" s="190"/>
    </row>
    <row r="87" spans="1:5" x14ac:dyDescent="0.25">
      <c r="A87" s="54">
        <v>4390</v>
      </c>
      <c r="B87" s="164" t="s">
        <v>360</v>
      </c>
      <c r="C87" s="329">
        <v>0</v>
      </c>
      <c r="D87" s="190"/>
      <c r="E87" s="190"/>
    </row>
    <row r="88" spans="1:5" x14ac:dyDescent="0.25">
      <c r="A88" s="54">
        <v>4392</v>
      </c>
      <c r="B88" s="164" t="s">
        <v>365</v>
      </c>
      <c r="C88" s="329">
        <v>0</v>
      </c>
      <c r="D88" s="190"/>
      <c r="E88" s="190"/>
    </row>
    <row r="89" spans="1:5" x14ac:dyDescent="0.25">
      <c r="A89" s="54">
        <v>4393</v>
      </c>
      <c r="B89" s="164" t="s">
        <v>364</v>
      </c>
      <c r="C89" s="329">
        <v>0</v>
      </c>
      <c r="D89" s="190"/>
      <c r="E89" s="190"/>
    </row>
    <row r="90" spans="1:5" x14ac:dyDescent="0.25">
      <c r="A90" s="54">
        <v>4394</v>
      </c>
      <c r="B90" s="164" t="s">
        <v>363</v>
      </c>
      <c r="C90" s="329">
        <v>0</v>
      </c>
      <c r="D90" s="190"/>
      <c r="E90" s="190"/>
    </row>
    <row r="91" spans="1:5" x14ac:dyDescent="0.25">
      <c r="A91" s="54">
        <v>4395</v>
      </c>
      <c r="B91" s="164" t="s">
        <v>244</v>
      </c>
      <c r="C91" s="329">
        <v>0</v>
      </c>
      <c r="D91" s="190"/>
      <c r="E91" s="190"/>
    </row>
    <row r="92" spans="1:5" x14ac:dyDescent="0.25">
      <c r="A92" s="54">
        <v>4396</v>
      </c>
      <c r="B92" s="164" t="s">
        <v>362</v>
      </c>
      <c r="C92" s="329">
        <v>0</v>
      </c>
      <c r="D92" s="190"/>
      <c r="E92" s="190"/>
    </row>
    <row r="93" spans="1:5" x14ac:dyDescent="0.25">
      <c r="A93" s="54">
        <v>4397</v>
      </c>
      <c r="B93" s="164" t="s">
        <v>361</v>
      </c>
      <c r="C93" s="329">
        <v>0</v>
      </c>
      <c r="D93" s="190"/>
      <c r="E93" s="190"/>
    </row>
    <row r="94" spans="1:5" x14ac:dyDescent="0.25">
      <c r="A94" s="54">
        <v>4399</v>
      </c>
      <c r="B94" s="164" t="s">
        <v>360</v>
      </c>
      <c r="C94" s="329">
        <v>0</v>
      </c>
      <c r="D94" s="190"/>
      <c r="E94" s="190"/>
    </row>
    <row r="95" spans="1:5" x14ac:dyDescent="0.25">
      <c r="A95" s="191"/>
      <c r="B95" s="191"/>
      <c r="C95" s="191"/>
      <c r="D95" s="191"/>
      <c r="E95" s="191"/>
    </row>
    <row r="96" spans="1:5" x14ac:dyDescent="0.25">
      <c r="A96" s="188" t="s">
        <v>359</v>
      </c>
      <c r="B96" s="188"/>
      <c r="C96" s="188"/>
      <c r="D96" s="188"/>
      <c r="E96" s="188"/>
    </row>
    <row r="97" spans="1:5" x14ac:dyDescent="0.25">
      <c r="A97" s="189" t="s">
        <v>101</v>
      </c>
      <c r="B97" s="189" t="s">
        <v>102</v>
      </c>
      <c r="C97" s="189" t="s">
        <v>103</v>
      </c>
      <c r="D97" s="189" t="s">
        <v>358</v>
      </c>
      <c r="E97" s="189" t="s">
        <v>118</v>
      </c>
    </row>
    <row r="98" spans="1:5" ht="67.5" x14ac:dyDescent="0.25">
      <c r="A98" s="54">
        <v>5000</v>
      </c>
      <c r="B98" s="164" t="s">
        <v>357</v>
      </c>
      <c r="C98" s="329">
        <v>42980572.329999998</v>
      </c>
      <c r="D98" s="193">
        <f t="shared" ref="D98:D129" si="0">IFERROR(C98/$C$98,"")</f>
        <v>1</v>
      </c>
      <c r="E98" s="190" t="s">
        <v>1495</v>
      </c>
    </row>
    <row r="99" spans="1:5" ht="67.5" x14ac:dyDescent="0.25">
      <c r="A99" s="54">
        <v>5100</v>
      </c>
      <c r="B99" s="164" t="s">
        <v>356</v>
      </c>
      <c r="C99" s="329">
        <v>41940767.810000002</v>
      </c>
      <c r="D99" s="193">
        <f t="shared" si="0"/>
        <v>0.97580756924276169</v>
      </c>
      <c r="E99" s="190" t="s">
        <v>1495</v>
      </c>
    </row>
    <row r="100" spans="1:5" ht="33.75" x14ac:dyDescent="0.25">
      <c r="A100" s="54">
        <v>5110</v>
      </c>
      <c r="B100" s="164" t="s">
        <v>355</v>
      </c>
      <c r="C100" s="329">
        <v>19621484.309999999</v>
      </c>
      <c r="D100" s="193">
        <f t="shared" si="0"/>
        <v>0.45651984713810811</v>
      </c>
      <c r="E100" s="190" t="s">
        <v>1494</v>
      </c>
    </row>
    <row r="101" spans="1:5" ht="22.5" x14ac:dyDescent="0.25">
      <c r="A101" s="54">
        <v>5111</v>
      </c>
      <c r="B101" s="164" t="s">
        <v>354</v>
      </c>
      <c r="C101" s="329">
        <v>11091175.050000001</v>
      </c>
      <c r="D101" s="193">
        <f t="shared" si="0"/>
        <v>0.25805089250192403</v>
      </c>
      <c r="E101" s="190" t="s">
        <v>1492</v>
      </c>
    </row>
    <row r="102" spans="1:5" x14ac:dyDescent="0.25">
      <c r="A102" s="54">
        <v>5112</v>
      </c>
      <c r="B102" s="164" t="s">
        <v>353</v>
      </c>
      <c r="C102" s="329">
        <v>0</v>
      </c>
      <c r="D102" s="193">
        <f t="shared" si="0"/>
        <v>0</v>
      </c>
      <c r="E102" s="190"/>
    </row>
    <row r="103" spans="1:5" ht="45" x14ac:dyDescent="0.25">
      <c r="A103" s="54">
        <v>5113</v>
      </c>
      <c r="B103" s="164" t="s">
        <v>352</v>
      </c>
      <c r="C103" s="329">
        <v>3083673.2</v>
      </c>
      <c r="D103" s="193">
        <f t="shared" si="0"/>
        <v>7.1745745410831299E-2</v>
      </c>
      <c r="E103" s="190" t="s">
        <v>1493</v>
      </c>
    </row>
    <row r="104" spans="1:5" x14ac:dyDescent="0.25">
      <c r="A104" s="54">
        <v>5114</v>
      </c>
      <c r="B104" s="164" t="s">
        <v>351</v>
      </c>
      <c r="C104" s="329">
        <v>2163697.2000000002</v>
      </c>
      <c r="D104" s="193">
        <f t="shared" si="0"/>
        <v>5.0341284043110841E-2</v>
      </c>
      <c r="E104" s="190"/>
    </row>
    <row r="105" spans="1:5" ht="22.5" x14ac:dyDescent="0.25">
      <c r="A105" s="54">
        <v>5115</v>
      </c>
      <c r="B105" s="164" t="s">
        <v>350</v>
      </c>
      <c r="C105" s="329">
        <v>3282938.86</v>
      </c>
      <c r="D105" s="193">
        <f t="shared" si="0"/>
        <v>7.6381925182241989E-2</v>
      </c>
      <c r="E105" s="190" t="s">
        <v>1492</v>
      </c>
    </row>
    <row r="106" spans="1:5" x14ac:dyDescent="0.25">
      <c r="A106" s="54">
        <v>5116</v>
      </c>
      <c r="B106" s="164" t="s">
        <v>349</v>
      </c>
      <c r="C106" s="329">
        <v>0</v>
      </c>
      <c r="D106" s="193">
        <f t="shared" si="0"/>
        <v>0</v>
      </c>
      <c r="E106" s="190"/>
    </row>
    <row r="107" spans="1:5" x14ac:dyDescent="0.25">
      <c r="A107" s="54">
        <v>5120</v>
      </c>
      <c r="B107" s="164" t="s">
        <v>348</v>
      </c>
      <c r="C107" s="329">
        <v>557123.57999999996</v>
      </c>
      <c r="D107" s="193">
        <f t="shared" si="0"/>
        <v>1.2962218737397627E-2</v>
      </c>
      <c r="E107" s="190"/>
    </row>
    <row r="108" spans="1:5" x14ac:dyDescent="0.25">
      <c r="A108" s="54">
        <v>5121</v>
      </c>
      <c r="B108" s="164" t="s">
        <v>347</v>
      </c>
      <c r="C108" s="329">
        <v>236234.23999999999</v>
      </c>
      <c r="D108" s="193">
        <f t="shared" si="0"/>
        <v>5.4963027989999779E-3</v>
      </c>
      <c r="E108" s="190"/>
    </row>
    <row r="109" spans="1:5" x14ac:dyDescent="0.25">
      <c r="A109" s="54">
        <v>5122</v>
      </c>
      <c r="B109" s="164" t="s">
        <v>346</v>
      </c>
      <c r="C109" s="329">
        <v>53527.88</v>
      </c>
      <c r="D109" s="193">
        <f t="shared" si="0"/>
        <v>1.2453970968329356E-3</v>
      </c>
      <c r="E109" s="190"/>
    </row>
    <row r="110" spans="1:5" x14ac:dyDescent="0.25">
      <c r="A110" s="54">
        <v>5123</v>
      </c>
      <c r="B110" s="164" t="s">
        <v>345</v>
      </c>
      <c r="C110" s="329">
        <v>0</v>
      </c>
      <c r="D110" s="193">
        <f t="shared" si="0"/>
        <v>0</v>
      </c>
      <c r="E110" s="190"/>
    </row>
    <row r="111" spans="1:5" x14ac:dyDescent="0.25">
      <c r="A111" s="54">
        <v>5124</v>
      </c>
      <c r="B111" s="164" t="s">
        <v>344</v>
      </c>
      <c r="C111" s="329">
        <v>25676.68</v>
      </c>
      <c r="D111" s="193">
        <f t="shared" si="0"/>
        <v>5.9740200299933984E-4</v>
      </c>
      <c r="E111" s="190"/>
    </row>
    <row r="112" spans="1:5" x14ac:dyDescent="0.25">
      <c r="A112" s="54">
        <v>5125</v>
      </c>
      <c r="B112" s="164" t="s">
        <v>343</v>
      </c>
      <c r="C112" s="329">
        <v>7637.39</v>
      </c>
      <c r="D112" s="193">
        <f t="shared" si="0"/>
        <v>1.7769400419708186E-4</v>
      </c>
      <c r="E112" s="190"/>
    </row>
    <row r="113" spans="1:5" x14ac:dyDescent="0.25">
      <c r="A113" s="54">
        <v>5126</v>
      </c>
      <c r="B113" s="164" t="s">
        <v>342</v>
      </c>
      <c r="C113" s="329">
        <v>104900</v>
      </c>
      <c r="D113" s="193">
        <f t="shared" si="0"/>
        <v>2.4406375791041031E-3</v>
      </c>
      <c r="E113" s="190"/>
    </row>
    <row r="114" spans="1:5" x14ac:dyDescent="0.25">
      <c r="A114" s="54">
        <v>5127</v>
      </c>
      <c r="B114" s="164" t="s">
        <v>341</v>
      </c>
      <c r="C114" s="329">
        <v>51437.53</v>
      </c>
      <c r="D114" s="193">
        <f t="shared" si="0"/>
        <v>1.1967623326434192E-3</v>
      </c>
      <c r="E114" s="190"/>
    </row>
    <row r="115" spans="1:5" x14ac:dyDescent="0.25">
      <c r="A115" s="54">
        <v>5128</v>
      </c>
      <c r="B115" s="164" t="s">
        <v>340</v>
      </c>
      <c r="C115" s="329">
        <v>0</v>
      </c>
      <c r="D115" s="193">
        <f t="shared" si="0"/>
        <v>0</v>
      </c>
      <c r="E115" s="190"/>
    </row>
    <row r="116" spans="1:5" x14ac:dyDescent="0.25">
      <c r="A116" s="54">
        <v>5129</v>
      </c>
      <c r="B116" s="164" t="s">
        <v>339</v>
      </c>
      <c r="C116" s="329">
        <v>77709.86</v>
      </c>
      <c r="D116" s="193">
        <f t="shared" si="0"/>
        <v>1.8080229226207702E-3</v>
      </c>
      <c r="E116" s="190"/>
    </row>
    <row r="117" spans="1:5" ht="33.75" x14ac:dyDescent="0.25">
      <c r="A117" s="54">
        <v>5130</v>
      </c>
      <c r="B117" s="164" t="s">
        <v>338</v>
      </c>
      <c r="C117" s="329">
        <v>21762159.920000002</v>
      </c>
      <c r="D117" s="193">
        <f t="shared" si="0"/>
        <v>0.5063255033672559</v>
      </c>
      <c r="E117" s="190" t="s">
        <v>1491</v>
      </c>
    </row>
    <row r="118" spans="1:5" x14ac:dyDescent="0.25">
      <c r="A118" s="54">
        <v>5131</v>
      </c>
      <c r="B118" s="164" t="s">
        <v>337</v>
      </c>
      <c r="C118" s="329">
        <v>373726.05</v>
      </c>
      <c r="D118" s="193">
        <f t="shared" si="0"/>
        <v>8.6952320488097139E-3</v>
      </c>
      <c r="E118" s="190"/>
    </row>
    <row r="119" spans="1:5" x14ac:dyDescent="0.25">
      <c r="A119" s="54">
        <v>5132</v>
      </c>
      <c r="B119" s="164" t="s">
        <v>336</v>
      </c>
      <c r="C119" s="329">
        <v>16762</v>
      </c>
      <c r="D119" s="193">
        <f t="shared" si="0"/>
        <v>3.8999015348849361E-4</v>
      </c>
      <c r="E119" s="190"/>
    </row>
    <row r="120" spans="1:5" ht="33.75" x14ac:dyDescent="0.25">
      <c r="A120" s="54">
        <v>5133</v>
      </c>
      <c r="B120" s="164" t="s">
        <v>335</v>
      </c>
      <c r="C120" s="329">
        <v>19039140.82</v>
      </c>
      <c r="D120" s="193">
        <f t="shared" si="0"/>
        <v>0.44297085375735856</v>
      </c>
      <c r="E120" s="190" t="s">
        <v>1491</v>
      </c>
    </row>
    <row r="121" spans="1:5" x14ac:dyDescent="0.25">
      <c r="A121" s="54">
        <v>5134</v>
      </c>
      <c r="B121" s="164" t="s">
        <v>334</v>
      </c>
      <c r="C121" s="329">
        <v>55364.45</v>
      </c>
      <c r="D121" s="193">
        <f t="shared" si="0"/>
        <v>1.2881273328544344E-3</v>
      </c>
      <c r="E121" s="190"/>
    </row>
    <row r="122" spans="1:5" x14ac:dyDescent="0.25">
      <c r="A122" s="54">
        <v>5135</v>
      </c>
      <c r="B122" s="164" t="s">
        <v>333</v>
      </c>
      <c r="C122" s="329">
        <v>1579131.9</v>
      </c>
      <c r="D122" s="193">
        <f t="shared" si="0"/>
        <v>3.6740597306978671E-2</v>
      </c>
      <c r="E122" s="190"/>
    </row>
    <row r="123" spans="1:5" x14ac:dyDescent="0.25">
      <c r="A123" s="54">
        <v>5136</v>
      </c>
      <c r="B123" s="164" t="s">
        <v>332</v>
      </c>
      <c r="C123" s="329">
        <v>0</v>
      </c>
      <c r="D123" s="193">
        <f t="shared" si="0"/>
        <v>0</v>
      </c>
      <c r="E123" s="190"/>
    </row>
    <row r="124" spans="1:5" x14ac:dyDescent="0.25">
      <c r="A124" s="54">
        <v>5137</v>
      </c>
      <c r="B124" s="164" t="s">
        <v>331</v>
      </c>
      <c r="C124" s="329">
        <v>58411.18</v>
      </c>
      <c r="D124" s="193">
        <f t="shared" si="0"/>
        <v>1.3590135457370259E-3</v>
      </c>
      <c r="E124" s="190"/>
    </row>
    <row r="125" spans="1:5" x14ac:dyDescent="0.25">
      <c r="A125" s="54">
        <v>5138</v>
      </c>
      <c r="B125" s="164" t="s">
        <v>330</v>
      </c>
      <c r="C125" s="329">
        <v>162230.51999999999</v>
      </c>
      <c r="D125" s="193">
        <f t="shared" si="0"/>
        <v>3.7745081371744495E-3</v>
      </c>
      <c r="E125" s="190"/>
    </row>
    <row r="126" spans="1:5" x14ac:dyDescent="0.25">
      <c r="A126" s="54">
        <v>5139</v>
      </c>
      <c r="B126" s="164" t="s">
        <v>329</v>
      </c>
      <c r="C126" s="329">
        <v>477393</v>
      </c>
      <c r="D126" s="193">
        <f t="shared" si="0"/>
        <v>1.1107181084854577E-2</v>
      </c>
      <c r="E126" s="190"/>
    </row>
    <row r="127" spans="1:5" x14ac:dyDescent="0.25">
      <c r="A127" s="54">
        <v>5200</v>
      </c>
      <c r="B127" s="164" t="s">
        <v>328</v>
      </c>
      <c r="C127" s="329">
        <v>0</v>
      </c>
      <c r="D127" s="193">
        <f t="shared" si="0"/>
        <v>0</v>
      </c>
      <c r="E127" s="190"/>
    </row>
    <row r="128" spans="1:5" x14ac:dyDescent="0.25">
      <c r="A128" s="54">
        <v>5210</v>
      </c>
      <c r="B128" s="164" t="s">
        <v>327</v>
      </c>
      <c r="C128" s="329">
        <v>0</v>
      </c>
      <c r="D128" s="193">
        <f t="shared" si="0"/>
        <v>0</v>
      </c>
      <c r="E128" s="190"/>
    </row>
    <row r="129" spans="1:5" x14ac:dyDescent="0.25">
      <c r="A129" s="54">
        <v>5211</v>
      </c>
      <c r="B129" s="164" t="s">
        <v>326</v>
      </c>
      <c r="C129" s="329">
        <v>0</v>
      </c>
      <c r="D129" s="193">
        <f t="shared" si="0"/>
        <v>0</v>
      </c>
      <c r="E129" s="190"/>
    </row>
    <row r="130" spans="1:5" x14ac:dyDescent="0.25">
      <c r="A130" s="54">
        <v>5212</v>
      </c>
      <c r="B130" s="164" t="s">
        <v>325</v>
      </c>
      <c r="C130" s="329">
        <v>0</v>
      </c>
      <c r="D130" s="193">
        <f t="shared" ref="D130:D161" si="1">IFERROR(C130/$C$98,"")</f>
        <v>0</v>
      </c>
      <c r="E130" s="190"/>
    </row>
    <row r="131" spans="1:5" x14ac:dyDescent="0.25">
      <c r="A131" s="54">
        <v>5220</v>
      </c>
      <c r="B131" s="164" t="s">
        <v>324</v>
      </c>
      <c r="C131" s="329">
        <v>0</v>
      </c>
      <c r="D131" s="193">
        <f t="shared" si="1"/>
        <v>0</v>
      </c>
      <c r="E131" s="190"/>
    </row>
    <row r="132" spans="1:5" x14ac:dyDescent="0.25">
      <c r="A132" s="54">
        <v>5221</v>
      </c>
      <c r="B132" s="164" t="s">
        <v>323</v>
      </c>
      <c r="C132" s="329">
        <v>0</v>
      </c>
      <c r="D132" s="193">
        <f t="shared" si="1"/>
        <v>0</v>
      </c>
      <c r="E132" s="190"/>
    </row>
    <row r="133" spans="1:5" x14ac:dyDescent="0.25">
      <c r="A133" s="54">
        <v>5222</v>
      </c>
      <c r="B133" s="164" t="s">
        <v>322</v>
      </c>
      <c r="C133" s="329">
        <v>0</v>
      </c>
      <c r="D133" s="193">
        <f t="shared" si="1"/>
        <v>0</v>
      </c>
      <c r="E133" s="190"/>
    </row>
    <row r="134" spans="1:5" x14ac:dyDescent="0.25">
      <c r="A134" s="54">
        <v>5230</v>
      </c>
      <c r="B134" s="164" t="s">
        <v>321</v>
      </c>
      <c r="C134" s="329">
        <v>0</v>
      </c>
      <c r="D134" s="193">
        <f t="shared" si="1"/>
        <v>0</v>
      </c>
      <c r="E134" s="190"/>
    </row>
    <row r="135" spans="1:5" x14ac:dyDescent="0.25">
      <c r="A135" s="54">
        <v>5231</v>
      </c>
      <c r="B135" s="164" t="s">
        <v>320</v>
      </c>
      <c r="C135" s="329">
        <v>0</v>
      </c>
      <c r="D135" s="193">
        <f t="shared" si="1"/>
        <v>0</v>
      </c>
      <c r="E135" s="190"/>
    </row>
    <row r="136" spans="1:5" x14ac:dyDescent="0.25">
      <c r="A136" s="54">
        <v>5232</v>
      </c>
      <c r="B136" s="164" t="s">
        <v>319</v>
      </c>
      <c r="C136" s="329">
        <v>0</v>
      </c>
      <c r="D136" s="193">
        <f t="shared" si="1"/>
        <v>0</v>
      </c>
      <c r="E136" s="190"/>
    </row>
    <row r="137" spans="1:5" x14ac:dyDescent="0.25">
      <c r="A137" s="54">
        <v>5240</v>
      </c>
      <c r="B137" s="164" t="s">
        <v>318</v>
      </c>
      <c r="C137" s="329">
        <v>0</v>
      </c>
      <c r="D137" s="193">
        <f t="shared" si="1"/>
        <v>0</v>
      </c>
      <c r="E137" s="190"/>
    </row>
    <row r="138" spans="1:5" x14ac:dyDescent="0.25">
      <c r="A138" s="54">
        <v>5241</v>
      </c>
      <c r="B138" s="164" t="s">
        <v>317</v>
      </c>
      <c r="C138" s="329">
        <v>0</v>
      </c>
      <c r="D138" s="193">
        <f t="shared" si="1"/>
        <v>0</v>
      </c>
      <c r="E138" s="190"/>
    </row>
    <row r="139" spans="1:5" x14ac:dyDescent="0.25">
      <c r="A139" s="54">
        <v>5242</v>
      </c>
      <c r="B139" s="164" t="s">
        <v>316</v>
      </c>
      <c r="C139" s="329">
        <v>0</v>
      </c>
      <c r="D139" s="193">
        <f t="shared" si="1"/>
        <v>0</v>
      </c>
      <c r="E139" s="190"/>
    </row>
    <row r="140" spans="1:5" x14ac:dyDescent="0.25">
      <c r="A140" s="54">
        <v>5243</v>
      </c>
      <c r="B140" s="164" t="s">
        <v>315</v>
      </c>
      <c r="C140" s="329">
        <v>0</v>
      </c>
      <c r="D140" s="193">
        <f t="shared" si="1"/>
        <v>0</v>
      </c>
      <c r="E140" s="190"/>
    </row>
    <row r="141" spans="1:5" x14ac:dyDescent="0.25">
      <c r="A141" s="54">
        <v>5244</v>
      </c>
      <c r="B141" s="164" t="s">
        <v>314</v>
      </c>
      <c r="C141" s="329">
        <v>0</v>
      </c>
      <c r="D141" s="193">
        <f t="shared" si="1"/>
        <v>0</v>
      </c>
      <c r="E141" s="190"/>
    </row>
    <row r="142" spans="1:5" x14ac:dyDescent="0.25">
      <c r="A142" s="54">
        <v>5250</v>
      </c>
      <c r="B142" s="164" t="s">
        <v>313</v>
      </c>
      <c r="C142" s="329">
        <v>0</v>
      </c>
      <c r="D142" s="193">
        <f t="shared" si="1"/>
        <v>0</v>
      </c>
      <c r="E142" s="190"/>
    </row>
    <row r="143" spans="1:5" x14ac:dyDescent="0.25">
      <c r="A143" s="54">
        <v>5251</v>
      </c>
      <c r="B143" s="164" t="s">
        <v>312</v>
      </c>
      <c r="C143" s="329">
        <v>0</v>
      </c>
      <c r="D143" s="193">
        <f t="shared" si="1"/>
        <v>0</v>
      </c>
      <c r="E143" s="190"/>
    </row>
    <row r="144" spans="1:5" x14ac:dyDescent="0.25">
      <c r="A144" s="54">
        <v>5252</v>
      </c>
      <c r="B144" s="164" t="s">
        <v>311</v>
      </c>
      <c r="C144" s="329">
        <v>0</v>
      </c>
      <c r="D144" s="193">
        <f t="shared" si="1"/>
        <v>0</v>
      </c>
      <c r="E144" s="190"/>
    </row>
    <row r="145" spans="1:5" x14ac:dyDescent="0.25">
      <c r="A145" s="54">
        <v>5259</v>
      </c>
      <c r="B145" s="164" t="s">
        <v>310</v>
      </c>
      <c r="C145" s="329">
        <v>0</v>
      </c>
      <c r="D145" s="193">
        <f t="shared" si="1"/>
        <v>0</v>
      </c>
      <c r="E145" s="190"/>
    </row>
    <row r="146" spans="1:5" x14ac:dyDescent="0.25">
      <c r="A146" s="54">
        <v>5260</v>
      </c>
      <c r="B146" s="164" t="s">
        <v>309</v>
      </c>
      <c r="C146" s="329">
        <v>0</v>
      </c>
      <c r="D146" s="193">
        <f t="shared" si="1"/>
        <v>0</v>
      </c>
      <c r="E146" s="190"/>
    </row>
    <row r="147" spans="1:5" x14ac:dyDescent="0.25">
      <c r="A147" s="54">
        <v>5261</v>
      </c>
      <c r="B147" s="164" t="s">
        <v>308</v>
      </c>
      <c r="C147" s="329">
        <v>0</v>
      </c>
      <c r="D147" s="193">
        <f t="shared" si="1"/>
        <v>0</v>
      </c>
      <c r="E147" s="190"/>
    </row>
    <row r="148" spans="1:5" x14ac:dyDescent="0.25">
      <c r="A148" s="54">
        <v>5262</v>
      </c>
      <c r="B148" s="164" t="s">
        <v>307</v>
      </c>
      <c r="C148" s="329">
        <v>0</v>
      </c>
      <c r="D148" s="193">
        <f t="shared" si="1"/>
        <v>0</v>
      </c>
      <c r="E148" s="190"/>
    </row>
    <row r="149" spans="1:5" x14ac:dyDescent="0.25">
      <c r="A149" s="54">
        <v>5270</v>
      </c>
      <c r="B149" s="164" t="s">
        <v>306</v>
      </c>
      <c r="C149" s="329">
        <v>0</v>
      </c>
      <c r="D149" s="193">
        <f t="shared" si="1"/>
        <v>0</v>
      </c>
      <c r="E149" s="190"/>
    </row>
    <row r="150" spans="1:5" x14ac:dyDescent="0.25">
      <c r="A150" s="54">
        <v>5271</v>
      </c>
      <c r="B150" s="164" t="s">
        <v>305</v>
      </c>
      <c r="C150" s="329">
        <v>0</v>
      </c>
      <c r="D150" s="193">
        <f t="shared" si="1"/>
        <v>0</v>
      </c>
      <c r="E150" s="190"/>
    </row>
    <row r="151" spans="1:5" x14ac:dyDescent="0.25">
      <c r="A151" s="54">
        <v>5280</v>
      </c>
      <c r="B151" s="164" t="s">
        <v>304</v>
      </c>
      <c r="C151" s="329">
        <v>0</v>
      </c>
      <c r="D151" s="193">
        <f t="shared" si="1"/>
        <v>0</v>
      </c>
      <c r="E151" s="190"/>
    </row>
    <row r="152" spans="1:5" x14ac:dyDescent="0.25">
      <c r="A152" s="54">
        <v>5281</v>
      </c>
      <c r="B152" s="164" t="s">
        <v>303</v>
      </c>
      <c r="C152" s="329">
        <v>0</v>
      </c>
      <c r="D152" s="193">
        <f t="shared" si="1"/>
        <v>0</v>
      </c>
      <c r="E152" s="190"/>
    </row>
    <row r="153" spans="1:5" x14ac:dyDescent="0.25">
      <c r="A153" s="54">
        <v>5282</v>
      </c>
      <c r="B153" s="164" t="s">
        <v>302</v>
      </c>
      <c r="C153" s="329">
        <v>0</v>
      </c>
      <c r="D153" s="193">
        <f t="shared" si="1"/>
        <v>0</v>
      </c>
      <c r="E153" s="190"/>
    </row>
    <row r="154" spans="1:5" x14ac:dyDescent="0.25">
      <c r="A154" s="54">
        <v>5283</v>
      </c>
      <c r="B154" s="164" t="s">
        <v>301</v>
      </c>
      <c r="C154" s="329">
        <v>0</v>
      </c>
      <c r="D154" s="193">
        <f t="shared" si="1"/>
        <v>0</v>
      </c>
      <c r="E154" s="190"/>
    </row>
    <row r="155" spans="1:5" x14ac:dyDescent="0.25">
      <c r="A155" s="54">
        <v>5284</v>
      </c>
      <c r="B155" s="164" t="s">
        <v>300</v>
      </c>
      <c r="C155" s="329">
        <v>0</v>
      </c>
      <c r="D155" s="193">
        <f t="shared" si="1"/>
        <v>0</v>
      </c>
      <c r="E155" s="190"/>
    </row>
    <row r="156" spans="1:5" x14ac:dyDescent="0.25">
      <c r="A156" s="54">
        <v>5285</v>
      </c>
      <c r="B156" s="164" t="s">
        <v>299</v>
      </c>
      <c r="C156" s="329">
        <v>0</v>
      </c>
      <c r="D156" s="193">
        <f t="shared" si="1"/>
        <v>0</v>
      </c>
      <c r="E156" s="190"/>
    </row>
    <row r="157" spans="1:5" x14ac:dyDescent="0.25">
      <c r="A157" s="54">
        <v>5290</v>
      </c>
      <c r="B157" s="164" t="s">
        <v>298</v>
      </c>
      <c r="C157" s="329">
        <v>0</v>
      </c>
      <c r="D157" s="193">
        <f t="shared" si="1"/>
        <v>0</v>
      </c>
      <c r="E157" s="190"/>
    </row>
    <row r="158" spans="1:5" x14ac:dyDescent="0.25">
      <c r="A158" s="54">
        <v>5291</v>
      </c>
      <c r="B158" s="164" t="s">
        <v>297</v>
      </c>
      <c r="C158" s="329">
        <v>0</v>
      </c>
      <c r="D158" s="193">
        <f t="shared" si="1"/>
        <v>0</v>
      </c>
      <c r="E158" s="190"/>
    </row>
    <row r="159" spans="1:5" x14ac:dyDescent="0.25">
      <c r="A159" s="54">
        <v>5292</v>
      </c>
      <c r="B159" s="164" t="s">
        <v>296</v>
      </c>
      <c r="C159" s="329">
        <v>0</v>
      </c>
      <c r="D159" s="193">
        <f t="shared" si="1"/>
        <v>0</v>
      </c>
      <c r="E159" s="190"/>
    </row>
    <row r="160" spans="1:5" x14ac:dyDescent="0.25">
      <c r="A160" s="54">
        <v>5300</v>
      </c>
      <c r="B160" s="164" t="s">
        <v>295</v>
      </c>
      <c r="C160" s="329">
        <v>0</v>
      </c>
      <c r="D160" s="193">
        <f t="shared" si="1"/>
        <v>0</v>
      </c>
      <c r="E160" s="190"/>
    </row>
    <row r="161" spans="1:5" x14ac:dyDescent="0.25">
      <c r="A161" s="54">
        <v>5310</v>
      </c>
      <c r="B161" s="164" t="s">
        <v>294</v>
      </c>
      <c r="C161" s="329">
        <v>0</v>
      </c>
      <c r="D161" s="193">
        <f t="shared" si="1"/>
        <v>0</v>
      </c>
      <c r="E161" s="190"/>
    </row>
    <row r="162" spans="1:5" x14ac:dyDescent="0.25">
      <c r="A162" s="54">
        <v>5311</v>
      </c>
      <c r="B162" s="164" t="s">
        <v>293</v>
      </c>
      <c r="C162" s="329">
        <v>0</v>
      </c>
      <c r="D162" s="193">
        <f t="shared" ref="D162:D193" si="2">IFERROR(C162/$C$98,"")</f>
        <v>0</v>
      </c>
      <c r="E162" s="190"/>
    </row>
    <row r="163" spans="1:5" x14ac:dyDescent="0.25">
      <c r="A163" s="54">
        <v>5312</v>
      </c>
      <c r="B163" s="164" t="s">
        <v>292</v>
      </c>
      <c r="C163" s="329">
        <v>0</v>
      </c>
      <c r="D163" s="193">
        <f t="shared" si="2"/>
        <v>0</v>
      </c>
      <c r="E163" s="190"/>
    </row>
    <row r="164" spans="1:5" x14ac:dyDescent="0.25">
      <c r="A164" s="54">
        <v>5320</v>
      </c>
      <c r="B164" s="164" t="s">
        <v>291</v>
      </c>
      <c r="C164" s="329">
        <v>0</v>
      </c>
      <c r="D164" s="193">
        <f t="shared" si="2"/>
        <v>0</v>
      </c>
      <c r="E164" s="190"/>
    </row>
    <row r="165" spans="1:5" x14ac:dyDescent="0.25">
      <c r="A165" s="54">
        <v>5321</v>
      </c>
      <c r="B165" s="164" t="s">
        <v>290</v>
      </c>
      <c r="C165" s="329">
        <v>0</v>
      </c>
      <c r="D165" s="193">
        <f t="shared" si="2"/>
        <v>0</v>
      </c>
      <c r="E165" s="190"/>
    </row>
    <row r="166" spans="1:5" x14ac:dyDescent="0.25">
      <c r="A166" s="54">
        <v>5322</v>
      </c>
      <c r="B166" s="164" t="s">
        <v>289</v>
      </c>
      <c r="C166" s="329">
        <v>0</v>
      </c>
      <c r="D166" s="193">
        <f t="shared" si="2"/>
        <v>0</v>
      </c>
      <c r="E166" s="190"/>
    </row>
    <row r="167" spans="1:5" x14ac:dyDescent="0.25">
      <c r="A167" s="54">
        <v>5330</v>
      </c>
      <c r="B167" s="164" t="s">
        <v>288</v>
      </c>
      <c r="C167" s="329">
        <v>0</v>
      </c>
      <c r="D167" s="193">
        <f t="shared" si="2"/>
        <v>0</v>
      </c>
      <c r="E167" s="190"/>
    </row>
    <row r="168" spans="1:5" x14ac:dyDescent="0.25">
      <c r="A168" s="54">
        <v>5331</v>
      </c>
      <c r="B168" s="164" t="s">
        <v>287</v>
      </c>
      <c r="C168" s="329">
        <v>0</v>
      </c>
      <c r="D168" s="193">
        <f t="shared" si="2"/>
        <v>0</v>
      </c>
      <c r="E168" s="190"/>
    </row>
    <row r="169" spans="1:5" x14ac:dyDescent="0.25">
      <c r="A169" s="54">
        <v>5332</v>
      </c>
      <c r="B169" s="164" t="s">
        <v>286</v>
      </c>
      <c r="C169" s="329">
        <v>0</v>
      </c>
      <c r="D169" s="193">
        <f t="shared" si="2"/>
        <v>0</v>
      </c>
      <c r="E169" s="190"/>
    </row>
    <row r="170" spans="1:5" x14ac:dyDescent="0.25">
      <c r="A170" s="54">
        <v>5400</v>
      </c>
      <c r="B170" s="164" t="s">
        <v>285</v>
      </c>
      <c r="C170" s="329">
        <v>0</v>
      </c>
      <c r="D170" s="193">
        <f t="shared" si="2"/>
        <v>0</v>
      </c>
      <c r="E170" s="190"/>
    </row>
    <row r="171" spans="1:5" x14ac:dyDescent="0.25">
      <c r="A171" s="54">
        <v>5410</v>
      </c>
      <c r="B171" s="164" t="s">
        <v>284</v>
      </c>
      <c r="C171" s="329">
        <v>0</v>
      </c>
      <c r="D171" s="193">
        <f t="shared" si="2"/>
        <v>0</v>
      </c>
      <c r="E171" s="190"/>
    </row>
    <row r="172" spans="1:5" x14ac:dyDescent="0.25">
      <c r="A172" s="54">
        <v>5411</v>
      </c>
      <c r="B172" s="164" t="s">
        <v>283</v>
      </c>
      <c r="C172" s="329">
        <v>0</v>
      </c>
      <c r="D172" s="193">
        <f t="shared" si="2"/>
        <v>0</v>
      </c>
      <c r="E172" s="190"/>
    </row>
    <row r="173" spans="1:5" x14ac:dyDescent="0.25">
      <c r="A173" s="54">
        <v>5412</v>
      </c>
      <c r="B173" s="164" t="s">
        <v>282</v>
      </c>
      <c r="C173" s="329">
        <v>0</v>
      </c>
      <c r="D173" s="193">
        <f t="shared" si="2"/>
        <v>0</v>
      </c>
      <c r="E173" s="190"/>
    </row>
    <row r="174" spans="1:5" x14ac:dyDescent="0.25">
      <c r="A174" s="54">
        <v>5420</v>
      </c>
      <c r="B174" s="164" t="s">
        <v>281</v>
      </c>
      <c r="C174" s="329">
        <v>0</v>
      </c>
      <c r="D174" s="193">
        <f t="shared" si="2"/>
        <v>0</v>
      </c>
      <c r="E174" s="190"/>
    </row>
    <row r="175" spans="1:5" x14ac:dyDescent="0.25">
      <c r="A175" s="54">
        <v>5421</v>
      </c>
      <c r="B175" s="164" t="s">
        <v>280</v>
      </c>
      <c r="C175" s="329">
        <v>0</v>
      </c>
      <c r="D175" s="193">
        <f t="shared" si="2"/>
        <v>0</v>
      </c>
      <c r="E175" s="190"/>
    </row>
    <row r="176" spans="1:5" x14ac:dyDescent="0.25">
      <c r="A176" s="54">
        <v>5422</v>
      </c>
      <c r="B176" s="164" t="s">
        <v>279</v>
      </c>
      <c r="C176" s="329">
        <v>0</v>
      </c>
      <c r="D176" s="193">
        <f t="shared" si="2"/>
        <v>0</v>
      </c>
      <c r="E176" s="190"/>
    </row>
    <row r="177" spans="1:5" x14ac:dyDescent="0.25">
      <c r="A177" s="54">
        <v>5430</v>
      </c>
      <c r="B177" s="164" t="s">
        <v>278</v>
      </c>
      <c r="C177" s="329">
        <v>0</v>
      </c>
      <c r="D177" s="193">
        <f t="shared" si="2"/>
        <v>0</v>
      </c>
      <c r="E177" s="190"/>
    </row>
    <row r="178" spans="1:5" x14ac:dyDescent="0.25">
      <c r="A178" s="54">
        <v>5431</v>
      </c>
      <c r="B178" s="164" t="s">
        <v>277</v>
      </c>
      <c r="C178" s="329">
        <v>0</v>
      </c>
      <c r="D178" s="193">
        <f t="shared" si="2"/>
        <v>0</v>
      </c>
      <c r="E178" s="190"/>
    </row>
    <row r="179" spans="1:5" x14ac:dyDescent="0.25">
      <c r="A179" s="54">
        <v>5432</v>
      </c>
      <c r="B179" s="164" t="s">
        <v>276</v>
      </c>
      <c r="C179" s="329">
        <v>0</v>
      </c>
      <c r="D179" s="193">
        <f t="shared" si="2"/>
        <v>0</v>
      </c>
      <c r="E179" s="190"/>
    </row>
    <row r="180" spans="1:5" x14ac:dyDescent="0.25">
      <c r="A180" s="54">
        <v>5440</v>
      </c>
      <c r="B180" s="164" t="s">
        <v>275</v>
      </c>
      <c r="C180" s="329">
        <v>0</v>
      </c>
      <c r="D180" s="193">
        <f t="shared" si="2"/>
        <v>0</v>
      </c>
      <c r="E180" s="190"/>
    </row>
    <row r="181" spans="1:5" x14ac:dyDescent="0.25">
      <c r="A181" s="54">
        <v>5441</v>
      </c>
      <c r="B181" s="164" t="s">
        <v>275</v>
      </c>
      <c r="C181" s="329">
        <v>0</v>
      </c>
      <c r="D181" s="193">
        <f t="shared" si="2"/>
        <v>0</v>
      </c>
      <c r="E181" s="190"/>
    </row>
    <row r="182" spans="1:5" x14ac:dyDescent="0.25">
      <c r="A182" s="54">
        <v>5450</v>
      </c>
      <c r="B182" s="164" t="s">
        <v>274</v>
      </c>
      <c r="C182" s="329">
        <v>0</v>
      </c>
      <c r="D182" s="193">
        <f t="shared" si="2"/>
        <v>0</v>
      </c>
      <c r="E182" s="190"/>
    </row>
    <row r="183" spans="1:5" x14ac:dyDescent="0.25">
      <c r="A183" s="54">
        <v>5451</v>
      </c>
      <c r="B183" s="164" t="s">
        <v>273</v>
      </c>
      <c r="C183" s="329">
        <v>0</v>
      </c>
      <c r="D183" s="193">
        <f t="shared" si="2"/>
        <v>0</v>
      </c>
      <c r="E183" s="190"/>
    </row>
    <row r="184" spans="1:5" x14ac:dyDescent="0.25">
      <c r="A184" s="54">
        <v>5452</v>
      </c>
      <c r="B184" s="164" t="s">
        <v>272</v>
      </c>
      <c r="C184" s="329">
        <v>0</v>
      </c>
      <c r="D184" s="193">
        <f t="shared" si="2"/>
        <v>0</v>
      </c>
      <c r="E184" s="190"/>
    </row>
    <row r="185" spans="1:5" x14ac:dyDescent="0.25">
      <c r="A185" s="54">
        <v>5500</v>
      </c>
      <c r="B185" s="164" t="s">
        <v>271</v>
      </c>
      <c r="C185" s="329">
        <v>1039804.52</v>
      </c>
      <c r="D185" s="193">
        <f t="shared" si="2"/>
        <v>2.419243075723836E-2</v>
      </c>
      <c r="E185" s="190"/>
    </row>
    <row r="186" spans="1:5" x14ac:dyDescent="0.25">
      <c r="A186" s="54">
        <v>5510</v>
      </c>
      <c r="B186" s="164" t="s">
        <v>270</v>
      </c>
      <c r="C186" s="329">
        <v>1039804.52</v>
      </c>
      <c r="D186" s="193">
        <f t="shared" si="2"/>
        <v>2.419243075723836E-2</v>
      </c>
      <c r="E186" s="190"/>
    </row>
    <row r="187" spans="1:5" x14ac:dyDescent="0.25">
      <c r="A187" s="54">
        <v>5511</v>
      </c>
      <c r="B187" s="164" t="s">
        <v>269</v>
      </c>
      <c r="C187" s="329">
        <v>0</v>
      </c>
      <c r="D187" s="193">
        <f t="shared" si="2"/>
        <v>0</v>
      </c>
      <c r="E187" s="190"/>
    </row>
    <row r="188" spans="1:5" x14ac:dyDescent="0.25">
      <c r="A188" s="54">
        <v>5512</v>
      </c>
      <c r="B188" s="164" t="s">
        <v>268</v>
      </c>
      <c r="C188" s="329">
        <v>0</v>
      </c>
      <c r="D188" s="193">
        <f t="shared" si="2"/>
        <v>0</v>
      </c>
      <c r="E188" s="190"/>
    </row>
    <row r="189" spans="1:5" x14ac:dyDescent="0.25">
      <c r="A189" s="54">
        <v>5513</v>
      </c>
      <c r="B189" s="164" t="s">
        <v>267</v>
      </c>
      <c r="C189" s="329">
        <v>0</v>
      </c>
      <c r="D189" s="193">
        <f t="shared" si="2"/>
        <v>0</v>
      </c>
      <c r="E189" s="190"/>
    </row>
    <row r="190" spans="1:5" x14ac:dyDescent="0.25">
      <c r="A190" s="54">
        <v>5514</v>
      </c>
      <c r="B190" s="164" t="s">
        <v>266</v>
      </c>
      <c r="C190" s="329">
        <v>0</v>
      </c>
      <c r="D190" s="193">
        <f t="shared" si="2"/>
        <v>0</v>
      </c>
      <c r="E190" s="190"/>
    </row>
    <row r="191" spans="1:5" x14ac:dyDescent="0.25">
      <c r="A191" s="54">
        <v>5515</v>
      </c>
      <c r="B191" s="164" t="s">
        <v>265</v>
      </c>
      <c r="C191" s="329">
        <v>553758.85</v>
      </c>
      <c r="D191" s="193">
        <f t="shared" si="2"/>
        <v>1.2883933832902499E-2</v>
      </c>
      <c r="E191" s="190"/>
    </row>
    <row r="192" spans="1:5" x14ac:dyDescent="0.25">
      <c r="A192" s="54">
        <v>5516</v>
      </c>
      <c r="B192" s="164" t="s">
        <v>264</v>
      </c>
      <c r="C192" s="329">
        <v>0</v>
      </c>
      <c r="D192" s="193">
        <f t="shared" si="2"/>
        <v>0</v>
      </c>
      <c r="E192" s="190"/>
    </row>
    <row r="193" spans="1:5" x14ac:dyDescent="0.25">
      <c r="A193" s="54">
        <v>5517</v>
      </c>
      <c r="B193" s="164" t="s">
        <v>263</v>
      </c>
      <c r="C193" s="329">
        <v>486045.67</v>
      </c>
      <c r="D193" s="193">
        <f t="shared" si="2"/>
        <v>1.1308496924335861E-2</v>
      </c>
      <c r="E193" s="190"/>
    </row>
    <row r="194" spans="1:5" x14ac:dyDescent="0.25">
      <c r="A194" s="54">
        <v>5518</v>
      </c>
      <c r="B194" s="164" t="s">
        <v>262</v>
      </c>
      <c r="C194" s="329">
        <v>0</v>
      </c>
      <c r="D194" s="193">
        <f t="shared" ref="D194:D216" si="3">IFERROR(C194/$C$98,"")</f>
        <v>0</v>
      </c>
      <c r="E194" s="190"/>
    </row>
    <row r="195" spans="1:5" x14ac:dyDescent="0.25">
      <c r="A195" s="54">
        <v>5520</v>
      </c>
      <c r="B195" s="164" t="s">
        <v>261</v>
      </c>
      <c r="C195" s="329">
        <v>0</v>
      </c>
      <c r="D195" s="193">
        <f t="shared" si="3"/>
        <v>0</v>
      </c>
      <c r="E195" s="190"/>
    </row>
    <row r="196" spans="1:5" x14ac:dyDescent="0.25">
      <c r="A196" s="54">
        <v>5521</v>
      </c>
      <c r="B196" s="164" t="s">
        <v>260</v>
      </c>
      <c r="C196" s="329">
        <v>0</v>
      </c>
      <c r="D196" s="193">
        <f t="shared" si="3"/>
        <v>0</v>
      </c>
      <c r="E196" s="190"/>
    </row>
    <row r="197" spans="1:5" x14ac:dyDescent="0.25">
      <c r="A197" s="54">
        <v>5522</v>
      </c>
      <c r="B197" s="164" t="s">
        <v>259</v>
      </c>
      <c r="C197" s="329">
        <v>0</v>
      </c>
      <c r="D197" s="193">
        <f t="shared" si="3"/>
        <v>0</v>
      </c>
      <c r="E197" s="190"/>
    </row>
    <row r="198" spans="1:5" x14ac:dyDescent="0.25">
      <c r="A198" s="54">
        <v>5530</v>
      </c>
      <c r="B198" s="164" t="s">
        <v>258</v>
      </c>
      <c r="C198" s="329">
        <v>0</v>
      </c>
      <c r="D198" s="193">
        <f t="shared" si="3"/>
        <v>0</v>
      </c>
      <c r="E198" s="190"/>
    </row>
    <row r="199" spans="1:5" x14ac:dyDescent="0.25">
      <c r="A199" s="54">
        <v>5531</v>
      </c>
      <c r="B199" s="164" t="s">
        <v>257</v>
      </c>
      <c r="C199" s="329">
        <v>0</v>
      </c>
      <c r="D199" s="193">
        <f t="shared" si="3"/>
        <v>0</v>
      </c>
      <c r="E199" s="190"/>
    </row>
    <row r="200" spans="1:5" x14ac:dyDescent="0.25">
      <c r="A200" s="54">
        <v>5532</v>
      </c>
      <c r="B200" s="164" t="s">
        <v>256</v>
      </c>
      <c r="C200" s="329">
        <v>0</v>
      </c>
      <c r="D200" s="193">
        <f t="shared" si="3"/>
        <v>0</v>
      </c>
      <c r="E200" s="190"/>
    </row>
    <row r="201" spans="1:5" x14ac:dyDescent="0.25">
      <c r="A201" s="54">
        <v>5533</v>
      </c>
      <c r="B201" s="164" t="s">
        <v>255</v>
      </c>
      <c r="C201" s="329">
        <v>0</v>
      </c>
      <c r="D201" s="193">
        <f t="shared" si="3"/>
        <v>0</v>
      </c>
      <c r="E201" s="190"/>
    </row>
    <row r="202" spans="1:5" x14ac:dyDescent="0.25">
      <c r="A202" s="54">
        <v>5534</v>
      </c>
      <c r="B202" s="164" t="s">
        <v>254</v>
      </c>
      <c r="C202" s="329">
        <v>0</v>
      </c>
      <c r="D202" s="193">
        <f t="shared" si="3"/>
        <v>0</v>
      </c>
      <c r="E202" s="190"/>
    </row>
    <row r="203" spans="1:5" x14ac:dyDescent="0.25">
      <c r="A203" s="54">
        <v>5535</v>
      </c>
      <c r="B203" s="164" t="s">
        <v>253</v>
      </c>
      <c r="C203" s="329">
        <v>0</v>
      </c>
      <c r="D203" s="193">
        <f t="shared" si="3"/>
        <v>0</v>
      </c>
      <c r="E203" s="190"/>
    </row>
    <row r="204" spans="1:5" x14ac:dyDescent="0.25">
      <c r="A204" s="54">
        <v>5590</v>
      </c>
      <c r="B204" s="164" t="s">
        <v>250</v>
      </c>
      <c r="C204" s="329">
        <v>0</v>
      </c>
      <c r="D204" s="193">
        <f t="shared" si="3"/>
        <v>0</v>
      </c>
      <c r="E204" s="190"/>
    </row>
    <row r="205" spans="1:5" x14ac:dyDescent="0.25">
      <c r="A205" s="54">
        <v>5591</v>
      </c>
      <c r="B205" s="164" t="s">
        <v>249</v>
      </c>
      <c r="C205" s="329">
        <v>0</v>
      </c>
      <c r="D205" s="193">
        <f t="shared" si="3"/>
        <v>0</v>
      </c>
      <c r="E205" s="190"/>
    </row>
    <row r="206" spans="1:5" x14ac:dyDescent="0.25">
      <c r="A206" s="54">
        <v>5592</v>
      </c>
      <c r="B206" s="164" t="s">
        <v>248</v>
      </c>
      <c r="C206" s="329">
        <v>0</v>
      </c>
      <c r="D206" s="193">
        <f t="shared" si="3"/>
        <v>0</v>
      </c>
      <c r="E206" s="190"/>
    </row>
    <row r="207" spans="1:5" x14ac:dyDescent="0.25">
      <c r="A207" s="54">
        <v>5593</v>
      </c>
      <c r="B207" s="164" t="s">
        <v>247</v>
      </c>
      <c r="C207" s="329">
        <v>0</v>
      </c>
      <c r="D207" s="193">
        <f t="shared" si="3"/>
        <v>0</v>
      </c>
      <c r="E207" s="190"/>
    </row>
    <row r="208" spans="1:5" x14ac:dyDescent="0.25">
      <c r="A208" s="54">
        <v>5594</v>
      </c>
      <c r="B208" s="164" t="s">
        <v>246</v>
      </c>
      <c r="C208" s="329">
        <v>0</v>
      </c>
      <c r="D208" s="193">
        <f t="shared" si="3"/>
        <v>0</v>
      </c>
      <c r="E208" s="190"/>
    </row>
    <row r="209" spans="1:5" x14ac:dyDescent="0.25">
      <c r="A209" s="54">
        <v>5595</v>
      </c>
      <c r="B209" s="164" t="s">
        <v>245</v>
      </c>
      <c r="C209" s="329">
        <v>0</v>
      </c>
      <c r="D209" s="193">
        <f t="shared" si="3"/>
        <v>0</v>
      </c>
      <c r="E209" s="190"/>
    </row>
    <row r="210" spans="1:5" x14ac:dyDescent="0.25">
      <c r="A210" s="54">
        <v>5596</v>
      </c>
      <c r="B210" s="164" t="s">
        <v>244</v>
      </c>
      <c r="C210" s="329">
        <v>0</v>
      </c>
      <c r="D210" s="193">
        <f t="shared" si="3"/>
        <v>0</v>
      </c>
      <c r="E210" s="190"/>
    </row>
    <row r="211" spans="1:5" x14ac:dyDescent="0.25">
      <c r="A211" s="54">
        <v>5597</v>
      </c>
      <c r="B211" s="164" t="s">
        <v>243</v>
      </c>
      <c r="C211" s="329">
        <v>0</v>
      </c>
      <c r="D211" s="193">
        <f t="shared" si="3"/>
        <v>0</v>
      </c>
      <c r="E211" s="190"/>
    </row>
    <row r="212" spans="1:5" x14ac:dyDescent="0.25">
      <c r="A212" s="54">
        <v>5598</v>
      </c>
      <c r="B212" s="164" t="s">
        <v>242</v>
      </c>
      <c r="C212" s="329">
        <v>0</v>
      </c>
      <c r="D212" s="193">
        <f t="shared" si="3"/>
        <v>0</v>
      </c>
      <c r="E212" s="190"/>
    </row>
    <row r="213" spans="1:5" x14ac:dyDescent="0.25">
      <c r="A213" s="54">
        <v>5599</v>
      </c>
      <c r="B213" s="164" t="s">
        <v>241</v>
      </c>
      <c r="C213" s="329">
        <v>0</v>
      </c>
      <c r="D213" s="193">
        <f t="shared" si="3"/>
        <v>0</v>
      </c>
      <c r="E213" s="190"/>
    </row>
    <row r="214" spans="1:5" x14ac:dyDescent="0.25">
      <c r="A214" s="54">
        <v>5600</v>
      </c>
      <c r="B214" s="164" t="s">
        <v>240</v>
      </c>
      <c r="C214" s="329">
        <v>0</v>
      </c>
      <c r="D214" s="193">
        <f t="shared" si="3"/>
        <v>0</v>
      </c>
      <c r="E214" s="190"/>
    </row>
    <row r="215" spans="1:5" x14ac:dyDescent="0.25">
      <c r="A215" s="54">
        <v>5610</v>
      </c>
      <c r="B215" s="164" t="s">
        <v>239</v>
      </c>
      <c r="C215" s="329">
        <v>0</v>
      </c>
      <c r="D215" s="193">
        <f t="shared" si="3"/>
        <v>0</v>
      </c>
      <c r="E215" s="190"/>
    </row>
    <row r="216" spans="1:5" x14ac:dyDescent="0.25">
      <c r="A216" s="54">
        <v>5611</v>
      </c>
      <c r="B216" s="164" t="s">
        <v>238</v>
      </c>
      <c r="C216" s="329">
        <v>0</v>
      </c>
      <c r="D216" s="193">
        <f t="shared" si="3"/>
        <v>0</v>
      </c>
      <c r="E216" s="190"/>
    </row>
    <row r="218" spans="1:5" x14ac:dyDescent="0.25">
      <c r="B218" s="127" t="s">
        <v>237</v>
      </c>
    </row>
  </sheetData>
  <sheetProtection formatCells="0" formatColumns="0" formatRows="0" insertColumns="0" insertRows="0" insertHyperlinks="0" deleteColumns="0" deleteRows="0" sort="0" autoFilter="0" pivotTables="0"/>
  <mergeCells count="3">
    <mergeCell ref="A1:C1"/>
    <mergeCell ref="A2:C2"/>
    <mergeCell ref="A3:C3"/>
  </mergeCells>
  <pageMargins left="0.9055118110236221" right="0.70866141732283472" top="0.74803149606299213" bottom="0.74803149606299213" header="0.31496062992125984" footer="0.31496062992125984"/>
  <pageSetup scale="63" fitToHeight="0" orientation="portrait" horizontalDpi="4294967293"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view="pageBreakPreview" zoomScaleNormal="100" zoomScaleSheetLayoutView="100" workbookViewId="0">
      <selection sqref="A1:C1"/>
    </sheetView>
  </sheetViews>
  <sheetFormatPr baseColWidth="10" defaultColWidth="9.140625" defaultRowHeight="11.25" x14ac:dyDescent="0.25"/>
  <cols>
    <col min="1" max="1" width="10" style="130" customWidth="1"/>
    <col min="2" max="2" width="48.140625" style="130" customWidth="1"/>
    <col min="3" max="3" width="22.85546875" style="130" customWidth="1"/>
    <col min="4" max="5" width="16.7109375" style="130" customWidth="1"/>
    <col min="6" max="16384" width="9.140625" style="130"/>
  </cols>
  <sheetData>
    <row r="1" spans="1:5" ht="18.95" customHeight="1" x14ac:dyDescent="0.25">
      <c r="A1" s="381" t="s">
        <v>1490</v>
      </c>
      <c r="B1" s="381"/>
      <c r="C1" s="381"/>
      <c r="D1" s="56" t="s">
        <v>95</v>
      </c>
      <c r="E1" s="57">
        <v>2022</v>
      </c>
    </row>
    <row r="2" spans="1:5" ht="18.95" customHeight="1" x14ac:dyDescent="0.25">
      <c r="A2" s="381" t="s">
        <v>436</v>
      </c>
      <c r="B2" s="381"/>
      <c r="C2" s="381"/>
      <c r="D2" s="56" t="s">
        <v>97</v>
      </c>
      <c r="E2" s="57" t="s">
        <v>599</v>
      </c>
    </row>
    <row r="3" spans="1:5" ht="18.95" customHeight="1" x14ac:dyDescent="0.25">
      <c r="A3" s="381" t="s">
        <v>1244</v>
      </c>
      <c r="B3" s="381"/>
      <c r="C3" s="381"/>
      <c r="D3" s="56" t="s">
        <v>98</v>
      </c>
      <c r="E3" s="57">
        <v>1</v>
      </c>
    </row>
    <row r="4" spans="1:5" x14ac:dyDescent="0.25">
      <c r="A4" s="58" t="s">
        <v>99</v>
      </c>
      <c r="B4" s="194"/>
      <c r="C4" s="194"/>
      <c r="D4" s="194"/>
      <c r="E4" s="194"/>
    </row>
    <row r="6" spans="1:5" x14ac:dyDescent="0.25">
      <c r="A6" s="194" t="s">
        <v>437</v>
      </c>
      <c r="B6" s="194"/>
      <c r="C6" s="194"/>
      <c r="D6" s="194"/>
      <c r="E6" s="194"/>
    </row>
    <row r="7" spans="1:5" x14ac:dyDescent="0.25">
      <c r="A7" s="195" t="s">
        <v>101</v>
      </c>
      <c r="B7" s="195" t="s">
        <v>102</v>
      </c>
      <c r="C7" s="195" t="s">
        <v>103</v>
      </c>
      <c r="D7" s="195" t="s">
        <v>104</v>
      </c>
      <c r="E7" s="195" t="s">
        <v>215</v>
      </c>
    </row>
    <row r="8" spans="1:5" x14ac:dyDescent="0.25">
      <c r="A8" s="102">
        <v>3110</v>
      </c>
      <c r="B8" s="130" t="s">
        <v>291</v>
      </c>
      <c r="C8" s="327">
        <v>93950</v>
      </c>
      <c r="D8" s="130" t="s">
        <v>291</v>
      </c>
      <c r="E8" s="130" t="s">
        <v>1188</v>
      </c>
    </row>
    <row r="9" spans="1:5" x14ac:dyDescent="0.25">
      <c r="A9" s="102">
        <v>3120</v>
      </c>
      <c r="B9" s="130" t="s">
        <v>438</v>
      </c>
      <c r="C9" s="327">
        <v>0</v>
      </c>
    </row>
    <row r="10" spans="1:5" x14ac:dyDescent="0.25">
      <c r="A10" s="102">
        <v>3130</v>
      </c>
      <c r="B10" s="130" t="s">
        <v>439</v>
      </c>
      <c r="C10" s="327">
        <v>0</v>
      </c>
    </row>
    <row r="12" spans="1:5" x14ac:dyDescent="0.25">
      <c r="A12" s="194" t="s">
        <v>440</v>
      </c>
      <c r="B12" s="194"/>
      <c r="C12" s="194"/>
      <c r="D12" s="194"/>
      <c r="E12" s="194"/>
    </row>
    <row r="13" spans="1:5" x14ac:dyDescent="0.25">
      <c r="A13" s="195" t="s">
        <v>101</v>
      </c>
      <c r="B13" s="195" t="s">
        <v>102</v>
      </c>
      <c r="C13" s="195" t="s">
        <v>103</v>
      </c>
      <c r="D13" s="195" t="s">
        <v>441</v>
      </c>
      <c r="E13" s="195"/>
    </row>
    <row r="14" spans="1:5" x14ac:dyDescent="0.25">
      <c r="A14" s="102">
        <v>3210</v>
      </c>
      <c r="B14" s="130" t="s">
        <v>442</v>
      </c>
      <c r="C14" s="328">
        <v>-4801561.13</v>
      </c>
      <c r="D14" s="196" t="s">
        <v>1505</v>
      </c>
      <c r="E14" s="196" t="s">
        <v>1188</v>
      </c>
    </row>
    <row r="15" spans="1:5" x14ac:dyDescent="0.25">
      <c r="A15" s="102">
        <v>3220</v>
      </c>
      <c r="B15" s="130" t="s">
        <v>443</v>
      </c>
      <c r="C15" s="328">
        <v>20503235.469999999</v>
      </c>
      <c r="D15" s="196" t="s">
        <v>1504</v>
      </c>
      <c r="E15" s="196" t="s">
        <v>1188</v>
      </c>
    </row>
    <row r="16" spans="1:5" x14ac:dyDescent="0.25">
      <c r="A16" s="102">
        <v>3230</v>
      </c>
      <c r="B16" s="130" t="s">
        <v>444</v>
      </c>
      <c r="C16" s="328">
        <v>0</v>
      </c>
      <c r="D16" s="196"/>
      <c r="E16" s="196"/>
    </row>
    <row r="17" spans="1:5" x14ac:dyDescent="0.25">
      <c r="A17" s="102">
        <v>3231</v>
      </c>
      <c r="B17" s="130" t="s">
        <v>445</v>
      </c>
      <c r="C17" s="328">
        <v>0</v>
      </c>
      <c r="D17" s="196"/>
      <c r="E17" s="196"/>
    </row>
    <row r="18" spans="1:5" x14ac:dyDescent="0.25">
      <c r="A18" s="102">
        <v>3232</v>
      </c>
      <c r="B18" s="130" t="s">
        <v>446</v>
      </c>
      <c r="C18" s="328">
        <v>0</v>
      </c>
      <c r="D18" s="196"/>
      <c r="E18" s="196"/>
    </row>
    <row r="19" spans="1:5" x14ac:dyDescent="0.25">
      <c r="A19" s="102">
        <v>3233</v>
      </c>
      <c r="B19" s="130" t="s">
        <v>447</v>
      </c>
      <c r="C19" s="328">
        <v>0</v>
      </c>
      <c r="D19" s="196"/>
      <c r="E19" s="196"/>
    </row>
    <row r="20" spans="1:5" x14ac:dyDescent="0.25">
      <c r="A20" s="102">
        <v>3239</v>
      </c>
      <c r="B20" s="130" t="s">
        <v>448</v>
      </c>
      <c r="C20" s="328">
        <v>0</v>
      </c>
      <c r="D20" s="196"/>
      <c r="E20" s="196"/>
    </row>
    <row r="21" spans="1:5" ht="67.5" x14ac:dyDescent="0.25">
      <c r="A21" s="102">
        <v>3240</v>
      </c>
      <c r="B21" s="130" t="s">
        <v>449</v>
      </c>
      <c r="C21" s="328">
        <v>4576504.93</v>
      </c>
      <c r="D21" s="196" t="s">
        <v>1503</v>
      </c>
      <c r="E21" s="196" t="s">
        <v>1501</v>
      </c>
    </row>
    <row r="22" spans="1:5" x14ac:dyDescent="0.25">
      <c r="A22" s="102">
        <v>3241</v>
      </c>
      <c r="B22" s="130" t="s">
        <v>450</v>
      </c>
      <c r="C22" s="328">
        <v>0</v>
      </c>
      <c r="D22" s="196"/>
      <c r="E22" s="196"/>
    </row>
    <row r="23" spans="1:5" x14ac:dyDescent="0.25">
      <c r="A23" s="102">
        <v>3242</v>
      </c>
      <c r="B23" s="130" t="s">
        <v>451</v>
      </c>
      <c r="C23" s="328">
        <v>0</v>
      </c>
      <c r="D23" s="196"/>
      <c r="E23" s="196"/>
    </row>
    <row r="24" spans="1:5" ht="78.75" x14ac:dyDescent="0.25">
      <c r="A24" s="102">
        <v>3243</v>
      </c>
      <c r="B24" s="130" t="s">
        <v>452</v>
      </c>
      <c r="C24" s="328">
        <v>4576504.93</v>
      </c>
      <c r="D24" s="196" t="s">
        <v>1502</v>
      </c>
      <c r="E24" s="196" t="s">
        <v>1501</v>
      </c>
    </row>
    <row r="25" spans="1:5" x14ac:dyDescent="0.25">
      <c r="A25" s="102">
        <v>3250</v>
      </c>
      <c r="B25" s="130" t="s">
        <v>453</v>
      </c>
      <c r="C25" s="328">
        <v>0</v>
      </c>
      <c r="D25" s="196"/>
      <c r="E25" s="196"/>
    </row>
    <row r="26" spans="1:5" x14ac:dyDescent="0.25">
      <c r="A26" s="102">
        <v>3251</v>
      </c>
      <c r="B26" s="130" t="s">
        <v>454</v>
      </c>
      <c r="C26" s="328">
        <v>0</v>
      </c>
      <c r="D26" s="196"/>
      <c r="E26" s="196"/>
    </row>
    <row r="27" spans="1:5" x14ac:dyDescent="0.25">
      <c r="A27" s="102">
        <v>3252</v>
      </c>
      <c r="B27" s="130" t="s">
        <v>455</v>
      </c>
      <c r="C27" s="328">
        <v>0</v>
      </c>
      <c r="D27" s="196"/>
      <c r="E27" s="196"/>
    </row>
    <row r="29" spans="1:5" x14ac:dyDescent="0.25">
      <c r="B29" s="127" t="s">
        <v>237</v>
      </c>
    </row>
  </sheetData>
  <sheetProtection formatCells="0" formatColumns="0" formatRows="0" insertColumns="0" insertRows="0" insertHyperlinks="0" deleteColumns="0" deleteRows="0" sort="0" autoFilter="0" pivotTables="0"/>
  <mergeCells count="3">
    <mergeCell ref="A1:C1"/>
    <mergeCell ref="A2:C2"/>
    <mergeCell ref="A3:C3"/>
  </mergeCells>
  <pageMargins left="0.9055118110236221" right="0.70866141732283472" top="0.74803149606299213" bottom="0.74803149606299213" header="0.31496062992125984" footer="0.31496062992125984"/>
  <pageSetup fitToHeight="0"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7"/>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129" customWidth="1"/>
    <col min="2" max="2" width="63.42578125" style="129" bestFit="1" customWidth="1"/>
    <col min="3" max="3" width="15.28515625" style="129" bestFit="1" customWidth="1"/>
    <col min="4" max="4" width="16.42578125" style="129" bestFit="1" customWidth="1"/>
    <col min="5" max="5" width="19.140625" style="129" customWidth="1"/>
    <col min="6" max="16384" width="9.140625" style="129"/>
  </cols>
  <sheetData>
    <row r="1" spans="1:5" s="130" customFormat="1" ht="18.95" customHeight="1" x14ac:dyDescent="0.25">
      <c r="A1" s="381" t="s">
        <v>1490</v>
      </c>
      <c r="B1" s="381"/>
      <c r="C1" s="381"/>
      <c r="D1" s="56" t="s">
        <v>95</v>
      </c>
      <c r="E1" s="57">
        <v>2022</v>
      </c>
    </row>
    <row r="2" spans="1:5" s="130" customFormat="1" ht="18.95" customHeight="1" x14ac:dyDescent="0.25">
      <c r="A2" s="381" t="s">
        <v>456</v>
      </c>
      <c r="B2" s="381"/>
      <c r="C2" s="381"/>
      <c r="D2" s="56" t="s">
        <v>97</v>
      </c>
      <c r="E2" s="57" t="s">
        <v>599</v>
      </c>
    </row>
    <row r="3" spans="1:5" s="130" customFormat="1" ht="18.95" customHeight="1" x14ac:dyDescent="0.25">
      <c r="A3" s="381" t="s">
        <v>1244</v>
      </c>
      <c r="B3" s="381"/>
      <c r="C3" s="381"/>
      <c r="D3" s="56" t="s">
        <v>98</v>
      </c>
      <c r="E3" s="57">
        <v>1</v>
      </c>
    </row>
    <row r="4" spans="1:5" x14ac:dyDescent="0.2">
      <c r="A4" s="58" t="s">
        <v>99</v>
      </c>
      <c r="B4" s="59"/>
      <c r="C4" s="59"/>
      <c r="D4" s="59"/>
      <c r="E4" s="59"/>
    </row>
    <row r="6" spans="1:5" x14ac:dyDescent="0.2">
      <c r="A6" s="59" t="s">
        <v>457</v>
      </c>
      <c r="B6" s="59"/>
      <c r="C6" s="59"/>
      <c r="D6" s="59"/>
    </row>
    <row r="7" spans="1:5" x14ac:dyDescent="0.2">
      <c r="A7" s="60" t="s">
        <v>101</v>
      </c>
      <c r="B7" s="60" t="s">
        <v>458</v>
      </c>
      <c r="C7" s="63">
        <v>2022</v>
      </c>
      <c r="D7" s="63">
        <v>2021</v>
      </c>
    </row>
    <row r="8" spans="1:5" x14ac:dyDescent="0.2">
      <c r="A8" s="61">
        <v>1111</v>
      </c>
      <c r="B8" s="129" t="s">
        <v>459</v>
      </c>
      <c r="C8" s="268">
        <v>0</v>
      </c>
      <c r="D8" s="268">
        <v>0</v>
      </c>
    </row>
    <row r="9" spans="1:5" x14ac:dyDescent="0.2">
      <c r="A9" s="61">
        <v>1112</v>
      </c>
      <c r="B9" s="129" t="s">
        <v>460</v>
      </c>
      <c r="C9" s="268">
        <v>1280492.3700000001</v>
      </c>
      <c r="D9" s="268">
        <v>164851.84</v>
      </c>
    </row>
    <row r="10" spans="1:5" x14ac:dyDescent="0.2">
      <c r="A10" s="61">
        <v>1113</v>
      </c>
      <c r="B10" s="129" t="s">
        <v>461</v>
      </c>
      <c r="C10" s="268">
        <v>0</v>
      </c>
      <c r="D10" s="268">
        <v>0</v>
      </c>
    </row>
    <row r="11" spans="1:5" x14ac:dyDescent="0.2">
      <c r="A11" s="61">
        <v>1114</v>
      </c>
      <c r="B11" s="129" t="s">
        <v>105</v>
      </c>
      <c r="C11" s="268">
        <v>16813347.390000001</v>
      </c>
      <c r="D11" s="268">
        <v>21532486.98</v>
      </c>
    </row>
    <row r="12" spans="1:5" x14ac:dyDescent="0.2">
      <c r="A12" s="61">
        <v>1115</v>
      </c>
      <c r="B12" s="129" t="s">
        <v>106</v>
      </c>
      <c r="C12" s="268">
        <v>0</v>
      </c>
      <c r="D12" s="268">
        <v>0</v>
      </c>
    </row>
    <row r="13" spans="1:5" x14ac:dyDescent="0.2">
      <c r="A13" s="61">
        <v>1116</v>
      </c>
      <c r="B13" s="129" t="s">
        <v>462</v>
      </c>
      <c r="C13" s="268">
        <v>0</v>
      </c>
      <c r="D13" s="268">
        <v>0</v>
      </c>
    </row>
    <row r="14" spans="1:5" x14ac:dyDescent="0.2">
      <c r="A14" s="61">
        <v>1119</v>
      </c>
      <c r="B14" s="129" t="s">
        <v>463</v>
      </c>
      <c r="C14" s="268">
        <v>0</v>
      </c>
      <c r="D14" s="268">
        <v>0</v>
      </c>
    </row>
    <row r="15" spans="1:5" x14ac:dyDescent="0.2">
      <c r="A15" s="64">
        <v>1110</v>
      </c>
      <c r="B15" s="65" t="s">
        <v>464</v>
      </c>
      <c r="C15" s="272">
        <f>SUM(C8:C14)</f>
        <v>18093839.760000002</v>
      </c>
      <c r="D15" s="272">
        <f>SUM(D8:D14)</f>
        <v>21697338.82</v>
      </c>
    </row>
    <row r="18" spans="1:4" x14ac:dyDescent="0.2">
      <c r="A18" s="59" t="s">
        <v>465</v>
      </c>
      <c r="B18" s="59"/>
      <c r="C18" s="59"/>
      <c r="D18" s="59"/>
    </row>
    <row r="19" spans="1:4" x14ac:dyDescent="0.2">
      <c r="A19" s="60" t="s">
        <v>101</v>
      </c>
      <c r="B19" s="60" t="s">
        <v>458</v>
      </c>
      <c r="C19" s="63" t="s">
        <v>603</v>
      </c>
      <c r="D19" s="63" t="s">
        <v>466</v>
      </c>
    </row>
    <row r="20" spans="1:4" x14ac:dyDescent="0.2">
      <c r="A20" s="64">
        <v>1230</v>
      </c>
      <c r="B20" s="66" t="s">
        <v>154</v>
      </c>
      <c r="C20" s="272">
        <v>0</v>
      </c>
      <c r="D20" s="272">
        <v>0</v>
      </c>
    </row>
    <row r="21" spans="1:4" x14ac:dyDescent="0.2">
      <c r="A21" s="61">
        <v>1231</v>
      </c>
      <c r="B21" s="129" t="s">
        <v>155</v>
      </c>
      <c r="C21" s="268">
        <v>0</v>
      </c>
      <c r="D21" s="268">
        <v>0</v>
      </c>
    </row>
    <row r="22" spans="1:4" x14ac:dyDescent="0.2">
      <c r="A22" s="61">
        <v>1232</v>
      </c>
      <c r="B22" s="129" t="s">
        <v>156</v>
      </c>
      <c r="C22" s="268">
        <v>0</v>
      </c>
      <c r="D22" s="268">
        <v>0</v>
      </c>
    </row>
    <row r="23" spans="1:4" x14ac:dyDescent="0.2">
      <c r="A23" s="61">
        <v>1233</v>
      </c>
      <c r="B23" s="129" t="s">
        <v>157</v>
      </c>
      <c r="C23" s="268">
        <v>0</v>
      </c>
      <c r="D23" s="268">
        <v>0</v>
      </c>
    </row>
    <row r="24" spans="1:4" x14ac:dyDescent="0.2">
      <c r="A24" s="61">
        <v>1234</v>
      </c>
      <c r="B24" s="129" t="s">
        <v>158</v>
      </c>
      <c r="C24" s="268">
        <v>0</v>
      </c>
      <c r="D24" s="268">
        <v>0</v>
      </c>
    </row>
    <row r="25" spans="1:4" x14ac:dyDescent="0.2">
      <c r="A25" s="61">
        <v>1235</v>
      </c>
      <c r="B25" s="129" t="s">
        <v>159</v>
      </c>
      <c r="C25" s="268">
        <v>0</v>
      </c>
      <c r="D25" s="268">
        <v>0</v>
      </c>
    </row>
    <row r="26" spans="1:4" x14ac:dyDescent="0.2">
      <c r="A26" s="61">
        <v>1236</v>
      </c>
      <c r="B26" s="129" t="s">
        <v>160</v>
      </c>
      <c r="C26" s="268">
        <v>0</v>
      </c>
      <c r="D26" s="268">
        <v>0</v>
      </c>
    </row>
    <row r="27" spans="1:4" x14ac:dyDescent="0.2">
      <c r="A27" s="61">
        <v>1239</v>
      </c>
      <c r="B27" s="129" t="s">
        <v>161</v>
      </c>
      <c r="C27" s="268">
        <v>0</v>
      </c>
      <c r="D27" s="268">
        <v>0</v>
      </c>
    </row>
    <row r="28" spans="1:4" x14ac:dyDescent="0.2">
      <c r="A28" s="64">
        <v>1240</v>
      </c>
      <c r="B28" s="66" t="s">
        <v>162</v>
      </c>
      <c r="C28" s="272">
        <v>496074.14</v>
      </c>
      <c r="D28" s="272">
        <v>496074.14</v>
      </c>
    </row>
    <row r="29" spans="1:4" x14ac:dyDescent="0.2">
      <c r="A29" s="61">
        <v>1241</v>
      </c>
      <c r="B29" s="129" t="s">
        <v>163</v>
      </c>
      <c r="C29" s="268">
        <v>463820.34</v>
      </c>
      <c r="D29" s="268">
        <v>463820.34</v>
      </c>
    </row>
    <row r="30" spans="1:4" x14ac:dyDescent="0.2">
      <c r="A30" s="61">
        <v>1242</v>
      </c>
      <c r="B30" s="129" t="s">
        <v>164</v>
      </c>
      <c r="C30" s="268">
        <v>0</v>
      </c>
      <c r="D30" s="268">
        <v>0</v>
      </c>
    </row>
    <row r="31" spans="1:4" x14ac:dyDescent="0.2">
      <c r="A31" s="61">
        <v>1243</v>
      </c>
      <c r="B31" s="129" t="s">
        <v>165</v>
      </c>
      <c r="C31" s="268">
        <v>0</v>
      </c>
      <c r="D31" s="268">
        <v>0</v>
      </c>
    </row>
    <row r="32" spans="1:4" x14ac:dyDescent="0.2">
      <c r="A32" s="61">
        <v>1244</v>
      </c>
      <c r="B32" s="129" t="s">
        <v>166</v>
      </c>
      <c r="C32" s="268">
        <v>0</v>
      </c>
      <c r="D32" s="268">
        <v>0</v>
      </c>
    </row>
    <row r="33" spans="1:6" x14ac:dyDescent="0.2">
      <c r="A33" s="61">
        <v>1245</v>
      </c>
      <c r="B33" s="129" t="s">
        <v>167</v>
      </c>
      <c r="C33" s="268">
        <v>0</v>
      </c>
      <c r="D33" s="268">
        <v>0</v>
      </c>
    </row>
    <row r="34" spans="1:6" x14ac:dyDescent="0.2">
      <c r="A34" s="61">
        <v>1246</v>
      </c>
      <c r="B34" s="129" t="s">
        <v>168</v>
      </c>
      <c r="C34" s="268">
        <v>32253.8</v>
      </c>
      <c r="D34" s="268">
        <v>32253.8</v>
      </c>
    </row>
    <row r="35" spans="1:6" x14ac:dyDescent="0.2">
      <c r="A35" s="61">
        <v>1247</v>
      </c>
      <c r="B35" s="129" t="s">
        <v>169</v>
      </c>
      <c r="C35" s="268">
        <v>0</v>
      </c>
      <c r="D35" s="268">
        <v>0</v>
      </c>
    </row>
    <row r="36" spans="1:6" x14ac:dyDescent="0.2">
      <c r="A36" s="61">
        <v>1248</v>
      </c>
      <c r="B36" s="129" t="s">
        <v>170</v>
      </c>
      <c r="C36" s="268">
        <v>0</v>
      </c>
      <c r="D36" s="268">
        <v>0</v>
      </c>
    </row>
    <row r="37" spans="1:6" x14ac:dyDescent="0.2">
      <c r="A37" s="64">
        <v>1250</v>
      </c>
      <c r="B37" s="66" t="s">
        <v>174</v>
      </c>
      <c r="C37" s="272">
        <v>318674.18</v>
      </c>
      <c r="D37" s="272">
        <v>318674.18</v>
      </c>
    </row>
    <row r="38" spans="1:6" x14ac:dyDescent="0.2">
      <c r="A38" s="61">
        <v>1251</v>
      </c>
      <c r="B38" s="129" t="s">
        <v>175</v>
      </c>
      <c r="C38" s="268">
        <v>302677.78000000003</v>
      </c>
      <c r="D38" s="268">
        <v>302677.78000000003</v>
      </c>
    </row>
    <row r="39" spans="1:6" x14ac:dyDescent="0.2">
      <c r="A39" s="61">
        <v>1252</v>
      </c>
      <c r="B39" s="129" t="s">
        <v>176</v>
      </c>
      <c r="C39" s="268">
        <v>0</v>
      </c>
      <c r="D39" s="268">
        <v>0</v>
      </c>
    </row>
    <row r="40" spans="1:6" x14ac:dyDescent="0.2">
      <c r="A40" s="61">
        <v>1253</v>
      </c>
      <c r="B40" s="129" t="s">
        <v>177</v>
      </c>
      <c r="C40" s="268">
        <v>0</v>
      </c>
      <c r="D40" s="268">
        <v>0</v>
      </c>
    </row>
    <row r="41" spans="1:6" x14ac:dyDescent="0.2">
      <c r="A41" s="61">
        <v>1254</v>
      </c>
      <c r="B41" s="129" t="s">
        <v>178</v>
      </c>
      <c r="C41" s="268">
        <v>15996.4</v>
      </c>
      <c r="D41" s="268">
        <v>15996.4</v>
      </c>
    </row>
    <row r="42" spans="1:6" x14ac:dyDescent="0.2">
      <c r="A42" s="61">
        <v>1259</v>
      </c>
      <c r="B42" s="129" t="s">
        <v>179</v>
      </c>
      <c r="C42" s="268">
        <v>0</v>
      </c>
      <c r="D42" s="268">
        <v>0</v>
      </c>
    </row>
    <row r="43" spans="1:6" x14ac:dyDescent="0.2">
      <c r="A43" s="61"/>
      <c r="B43" s="65" t="s">
        <v>467</v>
      </c>
      <c r="C43" s="272">
        <f>C20+C28+C37</f>
        <v>814748.32000000007</v>
      </c>
      <c r="D43" s="272">
        <f>D20+D28+D37</f>
        <v>814748.32000000007</v>
      </c>
    </row>
    <row r="45" spans="1:6" ht="15" x14ac:dyDescent="0.25">
      <c r="A45" s="59" t="s">
        <v>468</v>
      </c>
      <c r="B45" s="59"/>
      <c r="C45" s="59"/>
      <c r="D45" s="59"/>
      <c r="F45"/>
    </row>
    <row r="46" spans="1:6" ht="15" x14ac:dyDescent="0.25">
      <c r="A46" s="60" t="s">
        <v>101</v>
      </c>
      <c r="B46" s="60" t="s">
        <v>458</v>
      </c>
      <c r="C46" s="63">
        <v>2022</v>
      </c>
      <c r="D46" s="63">
        <v>2021</v>
      </c>
      <c r="F46"/>
    </row>
    <row r="47" spans="1:6" ht="29.25" customHeight="1" x14ac:dyDescent="0.25">
      <c r="A47" s="64">
        <v>3210</v>
      </c>
      <c r="B47" s="66" t="s">
        <v>469</v>
      </c>
      <c r="C47" s="272">
        <v>-4801561.13</v>
      </c>
      <c r="D47" s="272">
        <v>-1559020.29</v>
      </c>
      <c r="E47" s="134"/>
      <c r="F47"/>
    </row>
    <row r="48" spans="1:6" ht="25.5" customHeight="1" x14ac:dyDescent="0.25">
      <c r="A48" s="61"/>
      <c r="B48" s="65" t="s">
        <v>470</v>
      </c>
      <c r="C48" s="272">
        <f>+C49+C61+C93+C96</f>
        <v>1511797</v>
      </c>
      <c r="D48" s="272">
        <f>+D49+D61+D93+D96</f>
        <v>1306855.19</v>
      </c>
      <c r="E48" s="105"/>
      <c r="F48"/>
    </row>
    <row r="49" spans="1:6" ht="9.9499999999999993" customHeight="1" x14ac:dyDescent="0.25">
      <c r="A49" s="64">
        <v>5400</v>
      </c>
      <c r="B49" s="66" t="s">
        <v>285</v>
      </c>
      <c r="C49" s="272">
        <v>0</v>
      </c>
      <c r="D49" s="272">
        <v>0</v>
      </c>
      <c r="F49"/>
    </row>
    <row r="50" spans="1:6" ht="9.9499999999999993" customHeight="1" x14ac:dyDescent="0.25">
      <c r="A50" s="61">
        <v>5410</v>
      </c>
      <c r="B50" s="129" t="s">
        <v>471</v>
      </c>
      <c r="C50" s="268">
        <v>0</v>
      </c>
      <c r="D50" s="268">
        <v>0</v>
      </c>
      <c r="F50"/>
    </row>
    <row r="51" spans="1:6" ht="9.9499999999999993" customHeight="1" x14ac:dyDescent="0.25">
      <c r="A51" s="61">
        <v>5411</v>
      </c>
      <c r="B51" s="129" t="s">
        <v>283</v>
      </c>
      <c r="C51" s="268">
        <v>0</v>
      </c>
      <c r="D51" s="268">
        <v>0</v>
      </c>
      <c r="F51"/>
    </row>
    <row r="52" spans="1:6" ht="9.9499999999999993" customHeight="1" x14ac:dyDescent="0.25">
      <c r="A52" s="61">
        <v>5420</v>
      </c>
      <c r="B52" s="129" t="s">
        <v>472</v>
      </c>
      <c r="C52" s="268">
        <v>0</v>
      </c>
      <c r="D52" s="268">
        <v>0</v>
      </c>
      <c r="F52"/>
    </row>
    <row r="53" spans="1:6" ht="9.9499999999999993" customHeight="1" x14ac:dyDescent="0.25">
      <c r="A53" s="61">
        <v>5421</v>
      </c>
      <c r="B53" s="129" t="s">
        <v>280</v>
      </c>
      <c r="C53" s="268">
        <v>0</v>
      </c>
      <c r="D53" s="268">
        <v>0</v>
      </c>
      <c r="F53"/>
    </row>
    <row r="54" spans="1:6" ht="9.9499999999999993" customHeight="1" x14ac:dyDescent="0.25">
      <c r="A54" s="61">
        <v>5430</v>
      </c>
      <c r="B54" s="129" t="s">
        <v>473</v>
      </c>
      <c r="C54" s="268">
        <v>0</v>
      </c>
      <c r="D54" s="268">
        <v>0</v>
      </c>
      <c r="F54"/>
    </row>
    <row r="55" spans="1:6" ht="9.9499999999999993" customHeight="1" x14ac:dyDescent="0.25">
      <c r="A55" s="61">
        <v>5431</v>
      </c>
      <c r="B55" s="129" t="s">
        <v>277</v>
      </c>
      <c r="C55" s="268">
        <v>0</v>
      </c>
      <c r="D55" s="268">
        <v>0</v>
      </c>
      <c r="F55"/>
    </row>
    <row r="56" spans="1:6" ht="9.9499999999999993" customHeight="1" x14ac:dyDescent="0.25">
      <c r="A56" s="61">
        <v>5440</v>
      </c>
      <c r="B56" s="129" t="s">
        <v>474</v>
      </c>
      <c r="C56" s="268">
        <v>0</v>
      </c>
      <c r="D56" s="268">
        <v>0</v>
      </c>
      <c r="F56"/>
    </row>
    <row r="57" spans="1:6" ht="9.9499999999999993" customHeight="1" x14ac:dyDescent="0.25">
      <c r="A57" s="61">
        <v>5441</v>
      </c>
      <c r="B57" s="129" t="s">
        <v>474</v>
      </c>
      <c r="C57" s="268">
        <v>0</v>
      </c>
      <c r="D57" s="268">
        <v>0</v>
      </c>
      <c r="F57"/>
    </row>
    <row r="58" spans="1:6" ht="9.9499999999999993" customHeight="1" x14ac:dyDescent="0.25">
      <c r="A58" s="61">
        <v>5450</v>
      </c>
      <c r="B58" s="129" t="s">
        <v>475</v>
      </c>
      <c r="C58" s="268">
        <v>0</v>
      </c>
      <c r="D58" s="268">
        <v>0</v>
      </c>
      <c r="F58"/>
    </row>
    <row r="59" spans="1:6" ht="9.9499999999999993" customHeight="1" x14ac:dyDescent="0.25">
      <c r="A59" s="61">
        <v>5451</v>
      </c>
      <c r="B59" s="129" t="s">
        <v>273</v>
      </c>
      <c r="C59" s="268">
        <v>0</v>
      </c>
      <c r="D59" s="268">
        <v>0</v>
      </c>
      <c r="F59"/>
    </row>
    <row r="60" spans="1:6" ht="9.9499999999999993" customHeight="1" x14ac:dyDescent="0.25">
      <c r="A60" s="61">
        <v>5452</v>
      </c>
      <c r="B60" s="129" t="s">
        <v>272</v>
      </c>
      <c r="C60" s="268">
        <v>0</v>
      </c>
      <c r="D60" s="268">
        <v>0</v>
      </c>
      <c r="F60"/>
    </row>
    <row r="61" spans="1:6" ht="16.5" customHeight="1" x14ac:dyDescent="0.25">
      <c r="A61" s="64">
        <v>5500</v>
      </c>
      <c r="B61" s="66" t="s">
        <v>271</v>
      </c>
      <c r="C61" s="272">
        <f>C62</f>
        <v>1039804.52</v>
      </c>
      <c r="D61" s="272">
        <f>D62</f>
        <v>966383.8</v>
      </c>
      <c r="F61"/>
    </row>
    <row r="62" spans="1:6" ht="15" customHeight="1" x14ac:dyDescent="0.25">
      <c r="A62" s="64">
        <v>5510</v>
      </c>
      <c r="B62" s="66" t="s">
        <v>270</v>
      </c>
      <c r="C62" s="272">
        <v>1039804.52</v>
      </c>
      <c r="D62" s="272">
        <v>966383.8</v>
      </c>
      <c r="F62"/>
    </row>
    <row r="63" spans="1:6" ht="9.9499999999999993" customHeight="1" x14ac:dyDescent="0.25">
      <c r="A63" s="61">
        <v>5511</v>
      </c>
      <c r="B63" s="129" t="s">
        <v>269</v>
      </c>
      <c r="C63" s="268">
        <v>0</v>
      </c>
      <c r="D63" s="268">
        <v>0</v>
      </c>
      <c r="F63"/>
    </row>
    <row r="64" spans="1:6" ht="9.9499999999999993" customHeight="1" x14ac:dyDescent="0.25">
      <c r="A64" s="61">
        <v>5512</v>
      </c>
      <c r="B64" s="129" t="s">
        <v>268</v>
      </c>
      <c r="C64" s="268">
        <v>0</v>
      </c>
      <c r="D64" s="268">
        <v>0</v>
      </c>
      <c r="F64"/>
    </row>
    <row r="65" spans="1:6" ht="9.9499999999999993" customHeight="1" x14ac:dyDescent="0.25">
      <c r="A65" s="61">
        <v>5513</v>
      </c>
      <c r="B65" s="129" t="s">
        <v>267</v>
      </c>
      <c r="C65" s="268">
        <v>0</v>
      </c>
      <c r="D65" s="268">
        <v>0</v>
      </c>
      <c r="F65"/>
    </row>
    <row r="66" spans="1:6" ht="9.9499999999999993" customHeight="1" x14ac:dyDescent="0.25">
      <c r="A66" s="61">
        <v>5514</v>
      </c>
      <c r="B66" s="129" t="s">
        <v>266</v>
      </c>
      <c r="C66" s="268">
        <v>0</v>
      </c>
      <c r="D66" s="268">
        <v>0</v>
      </c>
      <c r="F66"/>
    </row>
    <row r="67" spans="1:6" ht="9.9499999999999993" customHeight="1" x14ac:dyDescent="0.25">
      <c r="A67" s="61">
        <v>5515</v>
      </c>
      <c r="B67" s="129" t="s">
        <v>265</v>
      </c>
      <c r="C67" s="268">
        <v>553758.85</v>
      </c>
      <c r="D67" s="268">
        <v>617355.35</v>
      </c>
      <c r="F67"/>
    </row>
    <row r="68" spans="1:6" ht="9.9499999999999993" customHeight="1" x14ac:dyDescent="0.25">
      <c r="A68" s="61">
        <v>5516</v>
      </c>
      <c r="B68" s="129" t="s">
        <v>264</v>
      </c>
      <c r="C68" s="268">
        <v>0</v>
      </c>
      <c r="D68" s="268">
        <v>0</v>
      </c>
      <c r="F68"/>
    </row>
    <row r="69" spans="1:6" ht="9.9499999999999993" customHeight="1" x14ac:dyDescent="0.25">
      <c r="A69" s="61">
        <v>5517</v>
      </c>
      <c r="B69" s="129" t="s">
        <v>263</v>
      </c>
      <c r="C69" s="268">
        <v>486045.67</v>
      </c>
      <c r="D69" s="268">
        <v>349028.45</v>
      </c>
      <c r="F69"/>
    </row>
    <row r="70" spans="1:6" ht="9.9499999999999993" customHeight="1" x14ac:dyDescent="0.25">
      <c r="A70" s="61">
        <v>5518</v>
      </c>
      <c r="B70" s="129" t="s">
        <v>262</v>
      </c>
      <c r="C70" s="268">
        <v>0</v>
      </c>
      <c r="D70" s="268">
        <v>0</v>
      </c>
      <c r="F70"/>
    </row>
    <row r="71" spans="1:6" ht="9.9499999999999993" customHeight="1" x14ac:dyDescent="0.25">
      <c r="A71" s="64">
        <v>5520</v>
      </c>
      <c r="B71" s="66" t="s">
        <v>261</v>
      </c>
      <c r="C71" s="272">
        <v>0</v>
      </c>
      <c r="D71" s="272">
        <v>0</v>
      </c>
      <c r="F71"/>
    </row>
    <row r="72" spans="1:6" ht="9.9499999999999993" customHeight="1" x14ac:dyDescent="0.25">
      <c r="A72" s="61">
        <v>5521</v>
      </c>
      <c r="B72" s="129" t="s">
        <v>260</v>
      </c>
      <c r="C72" s="268">
        <v>0</v>
      </c>
      <c r="D72" s="268">
        <v>0</v>
      </c>
      <c r="F72"/>
    </row>
    <row r="73" spans="1:6" ht="9.9499999999999993" customHeight="1" x14ac:dyDescent="0.25">
      <c r="A73" s="61">
        <v>5522</v>
      </c>
      <c r="B73" s="129" t="s">
        <v>259</v>
      </c>
      <c r="C73" s="268">
        <v>0</v>
      </c>
      <c r="D73" s="268">
        <v>0</v>
      </c>
      <c r="F73"/>
    </row>
    <row r="74" spans="1:6" ht="9.9499999999999993" customHeight="1" x14ac:dyDescent="0.25">
      <c r="A74" s="64">
        <v>5530</v>
      </c>
      <c r="B74" s="66" t="s">
        <v>258</v>
      </c>
      <c r="C74" s="272">
        <v>0</v>
      </c>
      <c r="D74" s="272">
        <v>0</v>
      </c>
      <c r="F74"/>
    </row>
    <row r="75" spans="1:6" ht="9.9499999999999993" customHeight="1" x14ac:dyDescent="0.25">
      <c r="A75" s="61">
        <v>5531</v>
      </c>
      <c r="B75" s="129" t="s">
        <v>257</v>
      </c>
      <c r="C75" s="268">
        <v>0</v>
      </c>
      <c r="D75" s="268">
        <v>0</v>
      </c>
      <c r="F75"/>
    </row>
    <row r="76" spans="1:6" ht="9.9499999999999993" customHeight="1" x14ac:dyDescent="0.25">
      <c r="A76" s="61">
        <v>5532</v>
      </c>
      <c r="B76" s="129" t="s">
        <v>256</v>
      </c>
      <c r="C76" s="268">
        <v>0</v>
      </c>
      <c r="D76" s="268">
        <v>0</v>
      </c>
      <c r="F76"/>
    </row>
    <row r="77" spans="1:6" ht="9.9499999999999993" customHeight="1" x14ac:dyDescent="0.25">
      <c r="A77" s="61">
        <v>5533</v>
      </c>
      <c r="B77" s="129" t="s">
        <v>255</v>
      </c>
      <c r="C77" s="268">
        <v>0</v>
      </c>
      <c r="D77" s="268">
        <v>0</v>
      </c>
      <c r="F77"/>
    </row>
    <row r="78" spans="1:6" ht="9.9499999999999993" customHeight="1" x14ac:dyDescent="0.25">
      <c r="A78" s="61">
        <v>5534</v>
      </c>
      <c r="B78" s="129" t="s">
        <v>254</v>
      </c>
      <c r="C78" s="268">
        <v>0</v>
      </c>
      <c r="D78" s="268">
        <v>0</v>
      </c>
      <c r="F78"/>
    </row>
    <row r="79" spans="1:6" ht="9.9499999999999993" customHeight="1" x14ac:dyDescent="0.25">
      <c r="A79" s="61">
        <v>5535</v>
      </c>
      <c r="B79" s="129" t="s">
        <v>253</v>
      </c>
      <c r="C79" s="268">
        <v>0</v>
      </c>
      <c r="D79" s="268">
        <v>0</v>
      </c>
      <c r="F79"/>
    </row>
    <row r="80" spans="1:6" ht="9.9499999999999993" customHeight="1" x14ac:dyDescent="0.25">
      <c r="A80" s="64">
        <v>5540</v>
      </c>
      <c r="B80" s="66" t="s">
        <v>252</v>
      </c>
      <c r="C80" s="272">
        <v>0</v>
      </c>
      <c r="D80" s="272">
        <v>0</v>
      </c>
      <c r="F80"/>
    </row>
    <row r="81" spans="1:6" ht="9.9499999999999993" customHeight="1" x14ac:dyDescent="0.25">
      <c r="A81" s="61">
        <v>5541</v>
      </c>
      <c r="B81" s="129" t="s">
        <v>252</v>
      </c>
      <c r="C81" s="268">
        <v>0</v>
      </c>
      <c r="D81" s="268">
        <v>0</v>
      </c>
      <c r="F81"/>
    </row>
    <row r="82" spans="1:6" ht="9.9499999999999993" customHeight="1" x14ac:dyDescent="0.25">
      <c r="A82" s="64">
        <v>5550</v>
      </c>
      <c r="B82" s="66" t="s">
        <v>251</v>
      </c>
      <c r="C82" s="272">
        <v>0</v>
      </c>
      <c r="D82" s="272">
        <v>0</v>
      </c>
      <c r="F82"/>
    </row>
    <row r="83" spans="1:6" ht="9.9499999999999993" customHeight="1" x14ac:dyDescent="0.25">
      <c r="A83" s="61">
        <v>5551</v>
      </c>
      <c r="B83" s="129" t="s">
        <v>251</v>
      </c>
      <c r="C83" s="268">
        <v>0</v>
      </c>
      <c r="D83" s="268">
        <v>0</v>
      </c>
      <c r="F83"/>
    </row>
    <row r="84" spans="1:6" ht="9.9499999999999993" customHeight="1" x14ac:dyDescent="0.25">
      <c r="A84" s="64">
        <v>5590</v>
      </c>
      <c r="B84" s="66" t="s">
        <v>250</v>
      </c>
      <c r="C84" s="272">
        <v>0</v>
      </c>
      <c r="D84" s="272">
        <v>0</v>
      </c>
      <c r="F84"/>
    </row>
    <row r="85" spans="1:6" ht="9.9499999999999993" customHeight="1" x14ac:dyDescent="0.25">
      <c r="A85" s="61">
        <v>5591</v>
      </c>
      <c r="B85" s="129" t="s">
        <v>249</v>
      </c>
      <c r="C85" s="268">
        <v>0</v>
      </c>
      <c r="D85" s="268">
        <v>0</v>
      </c>
      <c r="F85"/>
    </row>
    <row r="86" spans="1:6" ht="9.9499999999999993" customHeight="1" x14ac:dyDescent="0.25">
      <c r="A86" s="61">
        <v>5592</v>
      </c>
      <c r="B86" s="129" t="s">
        <v>248</v>
      </c>
      <c r="C86" s="268">
        <v>0</v>
      </c>
      <c r="D86" s="268">
        <v>0</v>
      </c>
      <c r="F86"/>
    </row>
    <row r="87" spans="1:6" ht="9.9499999999999993" customHeight="1" x14ac:dyDescent="0.25">
      <c r="A87" s="61">
        <v>5593</v>
      </c>
      <c r="B87" s="129" t="s">
        <v>247</v>
      </c>
      <c r="C87" s="268">
        <v>0</v>
      </c>
      <c r="D87" s="268">
        <v>0</v>
      </c>
      <c r="F87"/>
    </row>
    <row r="88" spans="1:6" ht="9.9499999999999993" customHeight="1" x14ac:dyDescent="0.25">
      <c r="A88" s="61">
        <v>5594</v>
      </c>
      <c r="B88" s="129" t="s">
        <v>476</v>
      </c>
      <c r="C88" s="268">
        <v>0</v>
      </c>
      <c r="D88" s="268">
        <v>0</v>
      </c>
      <c r="F88"/>
    </row>
    <row r="89" spans="1:6" ht="9.9499999999999993" customHeight="1" x14ac:dyDescent="0.25">
      <c r="A89" s="61">
        <v>5595</v>
      </c>
      <c r="B89" s="129" t="s">
        <v>245</v>
      </c>
      <c r="C89" s="268">
        <v>0</v>
      </c>
      <c r="D89" s="268">
        <v>0</v>
      </c>
      <c r="F89"/>
    </row>
    <row r="90" spans="1:6" ht="9.9499999999999993" customHeight="1" x14ac:dyDescent="0.25">
      <c r="A90" s="61">
        <v>5596</v>
      </c>
      <c r="B90" s="129" t="s">
        <v>244</v>
      </c>
      <c r="C90" s="268">
        <v>0</v>
      </c>
      <c r="D90" s="268">
        <v>0</v>
      </c>
      <c r="F90"/>
    </row>
    <row r="91" spans="1:6" ht="9.9499999999999993" customHeight="1" x14ac:dyDescent="0.25">
      <c r="A91" s="61">
        <v>5597</v>
      </c>
      <c r="B91" s="129" t="s">
        <v>243</v>
      </c>
      <c r="C91" s="268">
        <v>0</v>
      </c>
      <c r="D91" s="268">
        <v>0</v>
      </c>
      <c r="F91"/>
    </row>
    <row r="92" spans="1:6" ht="9.9499999999999993" customHeight="1" x14ac:dyDescent="0.25">
      <c r="A92" s="61">
        <v>5599</v>
      </c>
      <c r="B92" s="129" t="s">
        <v>241</v>
      </c>
      <c r="C92" s="268">
        <v>0</v>
      </c>
      <c r="D92" s="268">
        <v>0</v>
      </c>
      <c r="F92"/>
    </row>
    <row r="93" spans="1:6" ht="9.9499999999999993" customHeight="1" x14ac:dyDescent="0.25">
      <c r="A93" s="64">
        <v>5600</v>
      </c>
      <c r="B93" s="66" t="s">
        <v>240</v>
      </c>
      <c r="C93" s="272">
        <v>0</v>
      </c>
      <c r="D93" s="272">
        <v>0</v>
      </c>
      <c r="F93"/>
    </row>
    <row r="94" spans="1:6" ht="9.9499999999999993" customHeight="1" x14ac:dyDescent="0.25">
      <c r="A94" s="64">
        <v>5610</v>
      </c>
      <c r="B94" s="66" t="s">
        <v>239</v>
      </c>
      <c r="C94" s="272">
        <v>0</v>
      </c>
      <c r="D94" s="272">
        <v>0</v>
      </c>
      <c r="F94"/>
    </row>
    <row r="95" spans="1:6" ht="9.9499999999999993" customHeight="1" x14ac:dyDescent="0.25">
      <c r="A95" s="61">
        <v>5611</v>
      </c>
      <c r="B95" s="129" t="s">
        <v>238</v>
      </c>
      <c r="C95" s="268">
        <v>0</v>
      </c>
      <c r="D95" s="268">
        <v>0</v>
      </c>
      <c r="F95"/>
    </row>
    <row r="96" spans="1:6" ht="9.75" customHeight="1" x14ac:dyDescent="0.25">
      <c r="A96" s="64">
        <v>2110</v>
      </c>
      <c r="B96" s="67" t="s">
        <v>477</v>
      </c>
      <c r="C96" s="272">
        <f>SUM(C97:C101)</f>
        <v>471992.48</v>
      </c>
      <c r="D96" s="272">
        <f>SUM(D97:D101)</f>
        <v>340471.39</v>
      </c>
      <c r="F96"/>
    </row>
    <row r="97" spans="1:6" ht="9.75" customHeight="1" x14ac:dyDescent="0.25">
      <c r="A97" s="61">
        <v>2111</v>
      </c>
      <c r="B97" s="129" t="s">
        <v>478</v>
      </c>
      <c r="C97" s="268">
        <v>280351.48</v>
      </c>
      <c r="D97" s="268">
        <v>274283.39</v>
      </c>
      <c r="F97"/>
    </row>
    <row r="98" spans="1:6" ht="9.9499999999999993" customHeight="1" x14ac:dyDescent="0.25">
      <c r="A98" s="61">
        <v>2112</v>
      </c>
      <c r="B98" s="129" t="s">
        <v>479</v>
      </c>
      <c r="C98" s="268">
        <v>0</v>
      </c>
      <c r="D98" s="268">
        <v>0</v>
      </c>
      <c r="F98"/>
    </row>
    <row r="99" spans="1:6" ht="9.9499999999999993" customHeight="1" x14ac:dyDescent="0.25">
      <c r="A99" s="61">
        <v>2112</v>
      </c>
      <c r="B99" s="129" t="s">
        <v>480</v>
      </c>
      <c r="C99" s="268">
        <v>191641</v>
      </c>
      <c r="D99" s="268">
        <v>66188</v>
      </c>
      <c r="F99"/>
    </row>
    <row r="100" spans="1:6" ht="9.9499999999999993" customHeight="1" x14ac:dyDescent="0.25">
      <c r="A100" s="61">
        <v>2115</v>
      </c>
      <c r="B100" s="129" t="s">
        <v>481</v>
      </c>
      <c r="C100" s="268">
        <v>0</v>
      </c>
      <c r="D100" s="268">
        <v>0</v>
      </c>
      <c r="F100"/>
    </row>
    <row r="101" spans="1:6" ht="9.9499999999999993" customHeight="1" x14ac:dyDescent="0.25">
      <c r="A101" s="61">
        <v>2114</v>
      </c>
      <c r="B101" s="129" t="s">
        <v>482</v>
      </c>
      <c r="C101" s="268">
        <v>0</v>
      </c>
      <c r="D101" s="268">
        <v>0</v>
      </c>
      <c r="F101"/>
    </row>
    <row r="102" spans="1:6" ht="9.9499999999999993" customHeight="1" x14ac:dyDescent="0.25">
      <c r="A102" s="61"/>
      <c r="B102" s="65" t="s">
        <v>483</v>
      </c>
      <c r="C102" s="272">
        <f>C104+C107+C113+C115+C117+C125</f>
        <v>4313</v>
      </c>
      <c r="D102" s="272">
        <f>D104+D107+D113+D115+D117+D125</f>
        <v>0</v>
      </c>
      <c r="F102"/>
    </row>
    <row r="103" spans="1:6" ht="9.9499999999999993" customHeight="1" x14ac:dyDescent="0.2">
      <c r="A103" s="64">
        <v>4300</v>
      </c>
      <c r="B103" s="133" t="s">
        <v>377</v>
      </c>
      <c r="C103" s="268">
        <v>0</v>
      </c>
      <c r="D103" s="268">
        <v>0</v>
      </c>
    </row>
    <row r="104" spans="1:6" ht="9.9499999999999993" customHeight="1" x14ac:dyDescent="0.2">
      <c r="A104" s="64">
        <v>4310</v>
      </c>
      <c r="B104" s="133" t="s">
        <v>376</v>
      </c>
      <c r="C104" s="272">
        <v>0</v>
      </c>
      <c r="D104" s="272">
        <v>0</v>
      </c>
    </row>
    <row r="105" spans="1:6" ht="9.9499999999999993" customHeight="1" x14ac:dyDescent="0.2">
      <c r="A105" s="61">
        <v>4311</v>
      </c>
      <c r="B105" s="121" t="s">
        <v>375</v>
      </c>
      <c r="C105" s="268">
        <v>0</v>
      </c>
      <c r="D105" s="268">
        <v>0</v>
      </c>
    </row>
    <row r="106" spans="1:6" ht="9.9499999999999993" customHeight="1" x14ac:dyDescent="0.2">
      <c r="A106" s="61">
        <v>4319</v>
      </c>
      <c r="B106" s="121" t="s">
        <v>374</v>
      </c>
      <c r="C106" s="268">
        <v>0</v>
      </c>
      <c r="D106" s="268">
        <v>0</v>
      </c>
    </row>
    <row r="107" spans="1:6" ht="9.9499999999999993" customHeight="1" x14ac:dyDescent="0.2">
      <c r="A107" s="64">
        <v>4320</v>
      </c>
      <c r="B107" s="133" t="s">
        <v>373</v>
      </c>
      <c r="C107" s="272">
        <v>0</v>
      </c>
      <c r="D107" s="272">
        <v>0</v>
      </c>
    </row>
    <row r="108" spans="1:6" ht="9.9499999999999993" customHeight="1" x14ac:dyDescent="0.2">
      <c r="A108" s="61">
        <v>4321</v>
      </c>
      <c r="B108" s="121" t="s">
        <v>372</v>
      </c>
      <c r="C108" s="268">
        <v>0</v>
      </c>
      <c r="D108" s="268">
        <v>0</v>
      </c>
    </row>
    <row r="109" spans="1:6" ht="9.9499999999999993" customHeight="1" x14ac:dyDescent="0.2">
      <c r="A109" s="61">
        <v>4322</v>
      </c>
      <c r="B109" s="121" t="s">
        <v>371</v>
      </c>
      <c r="C109" s="268">
        <v>0</v>
      </c>
      <c r="D109" s="268">
        <v>0</v>
      </c>
    </row>
    <row r="110" spans="1:6" ht="9.9499999999999993" customHeight="1" x14ac:dyDescent="0.2">
      <c r="A110" s="61">
        <v>4323</v>
      </c>
      <c r="B110" s="121" t="s">
        <v>370</v>
      </c>
      <c r="C110" s="268">
        <v>0</v>
      </c>
      <c r="D110" s="268">
        <v>0</v>
      </c>
    </row>
    <row r="111" spans="1:6" ht="9.9499999999999993" customHeight="1" x14ac:dyDescent="0.2">
      <c r="A111" s="61">
        <v>4324</v>
      </c>
      <c r="B111" s="121" t="s">
        <v>369</v>
      </c>
      <c r="C111" s="268">
        <v>0</v>
      </c>
      <c r="D111" s="268">
        <v>0</v>
      </c>
    </row>
    <row r="112" spans="1:6" ht="9.9499999999999993" customHeight="1" x14ac:dyDescent="0.2">
      <c r="A112" s="61">
        <v>4325</v>
      </c>
      <c r="B112" s="121" t="s">
        <v>368</v>
      </c>
      <c r="C112" s="268">
        <v>0</v>
      </c>
      <c r="D112" s="268">
        <v>0</v>
      </c>
    </row>
    <row r="113" spans="1:6" ht="9.9499999999999993" customHeight="1" x14ac:dyDescent="0.2">
      <c r="A113" s="64">
        <v>4330</v>
      </c>
      <c r="B113" s="133" t="s">
        <v>367</v>
      </c>
      <c r="C113" s="272">
        <v>0</v>
      </c>
      <c r="D113" s="272">
        <v>0</v>
      </c>
    </row>
    <row r="114" spans="1:6" ht="9.9499999999999993" customHeight="1" x14ac:dyDescent="0.2">
      <c r="A114" s="61">
        <v>4331</v>
      </c>
      <c r="B114" s="121" t="s">
        <v>367</v>
      </c>
      <c r="C114" s="268">
        <v>0</v>
      </c>
      <c r="D114" s="268">
        <v>0</v>
      </c>
    </row>
    <row r="115" spans="1:6" ht="9.9499999999999993" customHeight="1" x14ac:dyDescent="0.2">
      <c r="A115" s="64">
        <v>4340</v>
      </c>
      <c r="B115" s="133" t="s">
        <v>366</v>
      </c>
      <c r="C115" s="272">
        <v>0</v>
      </c>
      <c r="D115" s="272">
        <v>0</v>
      </c>
    </row>
    <row r="116" spans="1:6" ht="9.9499999999999993" customHeight="1" x14ac:dyDescent="0.2">
      <c r="A116" s="61">
        <v>4341</v>
      </c>
      <c r="B116" s="121" t="s">
        <v>366</v>
      </c>
      <c r="C116" s="268">
        <v>0</v>
      </c>
      <c r="D116" s="268">
        <v>0</v>
      </c>
    </row>
    <row r="117" spans="1:6" ht="9.9499999999999993" customHeight="1" x14ac:dyDescent="0.2">
      <c r="A117" s="64">
        <v>4390</v>
      </c>
      <c r="B117" s="133" t="s">
        <v>360</v>
      </c>
      <c r="C117" s="272">
        <v>0</v>
      </c>
      <c r="D117" s="272">
        <v>0</v>
      </c>
    </row>
    <row r="118" spans="1:6" ht="9.9499999999999993" customHeight="1" x14ac:dyDescent="0.2">
      <c r="A118" s="61">
        <v>4392</v>
      </c>
      <c r="B118" s="121" t="s">
        <v>365</v>
      </c>
      <c r="C118" s="268">
        <v>0</v>
      </c>
      <c r="D118" s="268">
        <v>0</v>
      </c>
    </row>
    <row r="119" spans="1:6" ht="9.9499999999999993" customHeight="1" x14ac:dyDescent="0.2">
      <c r="A119" s="61">
        <v>4393</v>
      </c>
      <c r="B119" s="121" t="s">
        <v>364</v>
      </c>
      <c r="C119" s="268">
        <v>0</v>
      </c>
      <c r="D119" s="268">
        <v>0</v>
      </c>
    </row>
    <row r="120" spans="1:6" ht="9.9499999999999993" customHeight="1" x14ac:dyDescent="0.2">
      <c r="A120" s="61">
        <v>4394</v>
      </c>
      <c r="B120" s="121" t="s">
        <v>363</v>
      </c>
      <c r="C120" s="268">
        <v>0</v>
      </c>
      <c r="D120" s="268">
        <v>0</v>
      </c>
    </row>
    <row r="121" spans="1:6" ht="9.9499999999999993" customHeight="1" x14ac:dyDescent="0.2">
      <c r="A121" s="61">
        <v>4395</v>
      </c>
      <c r="B121" s="121" t="s">
        <v>244</v>
      </c>
      <c r="C121" s="268">
        <v>0</v>
      </c>
      <c r="D121" s="268">
        <v>0</v>
      </c>
    </row>
    <row r="122" spans="1:6" ht="9.9499999999999993" customHeight="1" x14ac:dyDescent="0.2">
      <c r="A122" s="61">
        <v>4396</v>
      </c>
      <c r="B122" s="121" t="s">
        <v>362</v>
      </c>
      <c r="C122" s="268">
        <v>0</v>
      </c>
      <c r="D122" s="268">
        <v>0</v>
      </c>
    </row>
    <row r="123" spans="1:6" ht="9.9499999999999993" customHeight="1" x14ac:dyDescent="0.2">
      <c r="A123" s="61">
        <v>4397</v>
      </c>
      <c r="B123" s="121" t="s">
        <v>361</v>
      </c>
      <c r="C123" s="268">
        <v>0</v>
      </c>
      <c r="D123" s="268">
        <v>0</v>
      </c>
    </row>
    <row r="124" spans="1:6" ht="9.9499999999999993" customHeight="1" x14ac:dyDescent="0.2">
      <c r="A124" s="61">
        <v>4399</v>
      </c>
      <c r="B124" s="121" t="s">
        <v>360</v>
      </c>
      <c r="C124" s="268">
        <v>0</v>
      </c>
      <c r="D124" s="268">
        <v>0</v>
      </c>
    </row>
    <row r="125" spans="1:6" ht="9.9499999999999993" customHeight="1" x14ac:dyDescent="0.25">
      <c r="A125" s="64">
        <v>1120</v>
      </c>
      <c r="B125" s="67" t="s">
        <v>484</v>
      </c>
      <c r="C125" s="272">
        <f>SUM(C126:C134)</f>
        <v>4313</v>
      </c>
      <c r="D125" s="272">
        <f>SUM(D126:D134)</f>
        <v>0</v>
      </c>
      <c r="F125"/>
    </row>
    <row r="126" spans="1:6" customFormat="1" ht="9.9499999999999993" customHeight="1" x14ac:dyDescent="0.25">
      <c r="A126" s="61">
        <v>1124</v>
      </c>
      <c r="B126" s="115" t="s">
        <v>485</v>
      </c>
      <c r="C126" s="268">
        <v>0</v>
      </c>
      <c r="D126" s="268">
        <v>0</v>
      </c>
    </row>
    <row r="127" spans="1:6" ht="9.9499999999999993" customHeight="1" x14ac:dyDescent="0.25">
      <c r="A127" s="61">
        <v>1124</v>
      </c>
      <c r="B127" s="115" t="s">
        <v>486</v>
      </c>
      <c r="C127" s="268">
        <v>0</v>
      </c>
      <c r="D127" s="268">
        <v>0</v>
      </c>
      <c r="F127"/>
    </row>
    <row r="128" spans="1:6" ht="9.9499999999999993" customHeight="1" x14ac:dyDescent="0.25">
      <c r="A128" s="61">
        <v>1124</v>
      </c>
      <c r="B128" s="115" t="s">
        <v>487</v>
      </c>
      <c r="C128" s="268">
        <v>0</v>
      </c>
      <c r="D128" s="268">
        <v>0</v>
      </c>
      <c r="F128"/>
    </row>
    <row r="129" spans="1:6" ht="9.9499999999999993" customHeight="1" x14ac:dyDescent="0.25">
      <c r="A129" s="61">
        <v>1124</v>
      </c>
      <c r="B129" s="115" t="s">
        <v>488</v>
      </c>
      <c r="C129" s="268">
        <v>0</v>
      </c>
      <c r="D129" s="268">
        <v>0</v>
      </c>
      <c r="F129"/>
    </row>
    <row r="130" spans="1:6" ht="9.9499999999999993" customHeight="1" x14ac:dyDescent="0.25">
      <c r="A130" s="61">
        <v>1124</v>
      </c>
      <c r="B130" s="115" t="s">
        <v>489</v>
      </c>
      <c r="C130" s="268">
        <v>4313</v>
      </c>
      <c r="D130" s="268">
        <v>0</v>
      </c>
      <c r="F130"/>
    </row>
    <row r="131" spans="1:6" ht="9.9499999999999993" customHeight="1" x14ac:dyDescent="0.25">
      <c r="A131" s="61">
        <v>1124</v>
      </c>
      <c r="B131" s="115" t="s">
        <v>490</v>
      </c>
      <c r="C131" s="268">
        <v>0</v>
      </c>
      <c r="D131" s="268">
        <v>0</v>
      </c>
      <c r="F131"/>
    </row>
    <row r="132" spans="1:6" ht="9.9499999999999993" customHeight="1" x14ac:dyDescent="0.25">
      <c r="A132" s="61">
        <v>1122</v>
      </c>
      <c r="B132" s="115" t="s">
        <v>491</v>
      </c>
      <c r="C132" s="268">
        <v>0</v>
      </c>
      <c r="D132" s="268">
        <v>0</v>
      </c>
      <c r="F132"/>
    </row>
    <row r="133" spans="1:6" ht="9.9499999999999993" customHeight="1" x14ac:dyDescent="0.25">
      <c r="A133" s="61">
        <v>1122</v>
      </c>
      <c r="B133" s="115" t="s">
        <v>492</v>
      </c>
      <c r="C133" s="268">
        <v>0</v>
      </c>
      <c r="D133" s="268">
        <v>0</v>
      </c>
      <c r="F133"/>
    </row>
    <row r="134" spans="1:6" ht="9.9499999999999993" customHeight="1" x14ac:dyDescent="0.25">
      <c r="A134" s="61">
        <v>1122</v>
      </c>
      <c r="B134" s="115" t="s">
        <v>493</v>
      </c>
      <c r="C134" s="268">
        <v>0</v>
      </c>
      <c r="D134" s="268">
        <v>0</v>
      </c>
      <c r="F134"/>
    </row>
    <row r="135" spans="1:6" ht="9.9499999999999993" customHeight="1" x14ac:dyDescent="0.25">
      <c r="A135" s="61"/>
      <c r="B135" s="68" t="s">
        <v>494</v>
      </c>
      <c r="C135" s="272">
        <f>C47+C48-C102</f>
        <v>-3294077.13</v>
      </c>
      <c r="D135" s="272">
        <f>D47+D48-D102</f>
        <v>-252165.10000000009</v>
      </c>
      <c r="F135"/>
    </row>
    <row r="136" spans="1:6" ht="9.9499999999999993" customHeight="1" x14ac:dyDescent="0.25">
      <c r="F136"/>
    </row>
    <row r="137" spans="1:6" ht="9.9499999999999993" customHeight="1" x14ac:dyDescent="0.25">
      <c r="B137" s="40" t="s">
        <v>237</v>
      </c>
      <c r="F137"/>
    </row>
    <row r="138" spans="1:6" ht="9.9499999999999993" customHeight="1" x14ac:dyDescent="0.25">
      <c r="F138"/>
    </row>
    <row r="139" spans="1:6" ht="9.9499999999999993" customHeight="1" x14ac:dyDescent="0.25">
      <c r="F139"/>
    </row>
    <row r="140" spans="1:6" ht="9.9499999999999993" customHeight="1" x14ac:dyDescent="0.25">
      <c r="F140"/>
    </row>
    <row r="141" spans="1:6" ht="9.9499999999999993" customHeight="1" x14ac:dyDescent="0.25">
      <c r="F141"/>
    </row>
    <row r="142" spans="1:6" ht="9.9499999999999993" customHeight="1" x14ac:dyDescent="0.25">
      <c r="F142"/>
    </row>
    <row r="143" spans="1:6" ht="9.9499999999999993" customHeight="1" x14ac:dyDescent="0.25">
      <c r="F143"/>
    </row>
    <row r="144" spans="1:6" ht="9.9499999999999993" customHeight="1" x14ac:dyDescent="0.25">
      <c r="F144"/>
    </row>
    <row r="145" spans="6:7" ht="9.9499999999999993" customHeight="1" x14ac:dyDescent="0.25">
      <c r="F145"/>
    </row>
    <row r="146" spans="6:7" ht="9.9499999999999993" customHeight="1" x14ac:dyDescent="0.25">
      <c r="F146"/>
    </row>
    <row r="147" spans="6:7" ht="15" x14ac:dyDescent="0.25">
      <c r="F147"/>
    </row>
    <row r="148" spans="6:7" ht="15" x14ac:dyDescent="0.25">
      <c r="F148"/>
    </row>
    <row r="149" spans="6:7" ht="15" x14ac:dyDescent="0.25">
      <c r="F149"/>
    </row>
    <row r="150" spans="6:7" ht="15" x14ac:dyDescent="0.25">
      <c r="F150"/>
    </row>
    <row r="151" spans="6:7" ht="15" x14ac:dyDescent="0.25">
      <c r="F151"/>
    </row>
    <row r="152" spans="6:7" ht="15" x14ac:dyDescent="0.25">
      <c r="F152"/>
      <c r="G152" s="69"/>
    </row>
    <row r="153" spans="6:7" ht="15" x14ac:dyDescent="0.25">
      <c r="F153"/>
    </row>
    <row r="154" spans="6:7" ht="15" x14ac:dyDescent="0.25">
      <c r="F154"/>
    </row>
    <row r="155" spans="6:7" ht="15" x14ac:dyDescent="0.25">
      <c r="F155"/>
    </row>
    <row r="156" spans="6:7" ht="15" x14ac:dyDescent="0.25">
      <c r="F156"/>
    </row>
    <row r="157" spans="6:7" ht="15" x14ac:dyDescent="0.25">
      <c r="F157"/>
    </row>
  </sheetData>
  <sheetProtection formatCells="0" formatColumns="0" formatRows="0" insertColumns="0" insertRows="0" insertHyperlinks="0" deleteColumns="0" deleteRows="0" sort="0" autoFilter="0" pivotTables="0"/>
  <mergeCells count="3">
    <mergeCell ref="A1:C1"/>
    <mergeCell ref="A2:C2"/>
    <mergeCell ref="A3:C3"/>
  </mergeCells>
  <dataValidations count="2">
    <dataValidation allowBlank="1" showInputMessage="1" showErrorMessage="1" prompt="Saldo al 31 de diciembre del año anterior que se presenta" sqref="D7 D46"/>
    <dataValidation allowBlank="1" showInputMessage="1" showErrorMessage="1" prompt="Importe final del periodo que corresponde la información financiera trimestral que se presenta." sqref="C7 C46"/>
  </dataValidations>
  <pageMargins left="0.9055118110236221" right="0.70866141732283472" top="0.74803149606299213" bottom="0.74803149606299213" header="0.31496062992125984" footer="0.31496062992125984"/>
  <pageSetup scale="70" fitToHeight="0"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28515625" style="73" customWidth="1"/>
    <col min="2" max="2" width="63.140625" style="73" customWidth="1"/>
    <col min="3" max="3" width="17.7109375" style="73" customWidth="1"/>
    <col min="4" max="16384" width="11.42578125" style="73"/>
  </cols>
  <sheetData>
    <row r="1" spans="1:3" s="131" customFormat="1" ht="18" customHeight="1" x14ac:dyDescent="0.25">
      <c r="A1" s="382" t="s">
        <v>1490</v>
      </c>
      <c r="B1" s="383"/>
      <c r="C1" s="384"/>
    </row>
    <row r="2" spans="1:3" s="131" customFormat="1" ht="18" customHeight="1" x14ac:dyDescent="0.25">
      <c r="A2" s="385" t="s">
        <v>495</v>
      </c>
      <c r="B2" s="386"/>
      <c r="C2" s="387"/>
    </row>
    <row r="3" spans="1:3" s="131" customFormat="1" ht="18" customHeight="1" x14ac:dyDescent="0.25">
      <c r="A3" s="385" t="s">
        <v>1244</v>
      </c>
      <c r="B3" s="386"/>
      <c r="C3" s="387"/>
    </row>
    <row r="4" spans="1:3" s="70" customFormat="1" x14ac:dyDescent="0.2">
      <c r="A4" s="388" t="s">
        <v>496</v>
      </c>
      <c r="B4" s="389"/>
      <c r="C4" s="390"/>
    </row>
    <row r="5" spans="1:3" x14ac:dyDescent="0.2">
      <c r="A5" s="71" t="s">
        <v>497</v>
      </c>
      <c r="B5" s="71"/>
      <c r="C5" s="280">
        <v>42755516.129999995</v>
      </c>
    </row>
    <row r="6" spans="1:3" x14ac:dyDescent="0.2">
      <c r="B6" s="74"/>
      <c r="C6" s="281"/>
    </row>
    <row r="7" spans="1:3" x14ac:dyDescent="0.2">
      <c r="A7" s="75" t="s">
        <v>498</v>
      </c>
      <c r="B7" s="75"/>
      <c r="C7" s="282">
        <f>SUM(C8:C13)</f>
        <v>0</v>
      </c>
    </row>
    <row r="8" spans="1:3" x14ac:dyDescent="0.2">
      <c r="A8" s="76" t="s">
        <v>499</v>
      </c>
      <c r="B8" s="77" t="s">
        <v>376</v>
      </c>
      <c r="C8" s="283">
        <v>0</v>
      </c>
    </row>
    <row r="9" spans="1:3" x14ac:dyDescent="0.2">
      <c r="A9" s="78" t="s">
        <v>500</v>
      </c>
      <c r="B9" s="79" t="s">
        <v>501</v>
      </c>
      <c r="C9" s="283">
        <v>0</v>
      </c>
    </row>
    <row r="10" spans="1:3" x14ac:dyDescent="0.2">
      <c r="A10" s="78" t="s">
        <v>502</v>
      </c>
      <c r="B10" s="79" t="s">
        <v>367</v>
      </c>
      <c r="C10" s="283">
        <v>0</v>
      </c>
    </row>
    <row r="11" spans="1:3" x14ac:dyDescent="0.2">
      <c r="A11" s="78" t="s">
        <v>503</v>
      </c>
      <c r="B11" s="79" t="s">
        <v>366</v>
      </c>
      <c r="C11" s="283">
        <v>0</v>
      </c>
    </row>
    <row r="12" spans="1:3" x14ac:dyDescent="0.2">
      <c r="A12" s="78" t="s">
        <v>504</v>
      </c>
      <c r="B12" s="79" t="s">
        <v>360</v>
      </c>
      <c r="C12" s="283">
        <v>0</v>
      </c>
    </row>
    <row r="13" spans="1:3" x14ac:dyDescent="0.2">
      <c r="A13" s="80" t="s">
        <v>505</v>
      </c>
      <c r="B13" s="81" t="s">
        <v>506</v>
      </c>
      <c r="C13" s="283">
        <v>0</v>
      </c>
    </row>
    <row r="14" spans="1:3" x14ac:dyDescent="0.2">
      <c r="B14" s="82"/>
      <c r="C14" s="284"/>
    </row>
    <row r="15" spans="1:3" x14ac:dyDescent="0.2">
      <c r="A15" s="75" t="s">
        <v>507</v>
      </c>
      <c r="B15" s="74"/>
      <c r="C15" s="282">
        <f>SUM(C16:C18)</f>
        <v>4576504.93</v>
      </c>
    </row>
    <row r="16" spans="1:3" x14ac:dyDescent="0.2">
      <c r="A16" s="83">
        <v>3.1</v>
      </c>
      <c r="B16" s="79" t="s">
        <v>508</v>
      </c>
      <c r="C16" s="283">
        <v>0</v>
      </c>
    </row>
    <row r="17" spans="1:3" x14ac:dyDescent="0.2">
      <c r="A17" s="84">
        <v>3.2</v>
      </c>
      <c r="B17" s="79" t="s">
        <v>509</v>
      </c>
      <c r="C17" s="283">
        <v>4576504.93</v>
      </c>
    </row>
    <row r="18" spans="1:3" x14ac:dyDescent="0.2">
      <c r="A18" s="84">
        <v>3.3</v>
      </c>
      <c r="B18" s="81" t="s">
        <v>510</v>
      </c>
      <c r="C18" s="285">
        <v>0</v>
      </c>
    </row>
    <row r="19" spans="1:3" x14ac:dyDescent="0.2">
      <c r="B19" s="85"/>
      <c r="C19" s="286"/>
    </row>
    <row r="20" spans="1:3" x14ac:dyDescent="0.2">
      <c r="A20" s="86" t="s">
        <v>511</v>
      </c>
      <c r="B20" s="86"/>
      <c r="C20" s="280">
        <f>C5+C7-C15</f>
        <v>38179011.199999996</v>
      </c>
    </row>
    <row r="22" spans="1:3" ht="22.5" customHeight="1" x14ac:dyDescent="0.2">
      <c r="B22" s="402" t="s">
        <v>237</v>
      </c>
      <c r="C22" s="402"/>
    </row>
  </sheetData>
  <mergeCells count="5">
    <mergeCell ref="A1:C1"/>
    <mergeCell ref="A2:C2"/>
    <mergeCell ref="A3:C3"/>
    <mergeCell ref="A4:C4"/>
    <mergeCell ref="B22:C22"/>
  </mergeCells>
  <pageMargins left="0.9055118110236221" right="0.70866141732283472" top="0.74803149606299213" bottom="0.74803149606299213" header="0.31496062992125984" footer="0.31496062992125984"/>
  <pageSetup fitToHeight="0"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1"/>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7109375" style="73" customWidth="1"/>
    <col min="2" max="2" width="62.140625" style="73" customWidth="1"/>
    <col min="3" max="3" width="17.7109375" style="73" customWidth="1"/>
    <col min="4" max="16384" width="11.42578125" style="73"/>
  </cols>
  <sheetData>
    <row r="1" spans="1:3" s="132" customFormat="1" ht="18.95" customHeight="1" x14ac:dyDescent="0.25">
      <c r="A1" s="391" t="s">
        <v>1490</v>
      </c>
      <c r="B1" s="392"/>
      <c r="C1" s="393"/>
    </row>
    <row r="2" spans="1:3" s="132" customFormat="1" ht="18.95" customHeight="1" x14ac:dyDescent="0.25">
      <c r="A2" s="394" t="s">
        <v>549</v>
      </c>
      <c r="B2" s="401"/>
      <c r="C2" s="396"/>
    </row>
    <row r="3" spans="1:3" s="132" customFormat="1" ht="18.95" customHeight="1" x14ac:dyDescent="0.25">
      <c r="A3" s="394" t="s">
        <v>1244</v>
      </c>
      <c r="B3" s="401"/>
      <c r="C3" s="396"/>
    </row>
    <row r="4" spans="1:3" x14ac:dyDescent="0.2">
      <c r="A4" s="388" t="s">
        <v>496</v>
      </c>
      <c r="B4" s="389"/>
      <c r="C4" s="390"/>
    </row>
    <row r="5" spans="1:3" x14ac:dyDescent="0.2">
      <c r="A5" s="101" t="s">
        <v>548</v>
      </c>
      <c r="B5" s="71"/>
      <c r="C5" s="291">
        <v>42755516.129999995</v>
      </c>
    </row>
    <row r="6" spans="1:3" x14ac:dyDescent="0.2">
      <c r="A6" s="90"/>
      <c r="B6" s="74"/>
      <c r="C6" s="281"/>
    </row>
    <row r="7" spans="1:3" x14ac:dyDescent="0.2">
      <c r="A7" s="75" t="s">
        <v>547</v>
      </c>
      <c r="B7" s="100"/>
      <c r="C7" s="282">
        <f>SUM(C8:C28)</f>
        <v>814748.32000000007</v>
      </c>
    </row>
    <row r="8" spans="1:3" x14ac:dyDescent="0.2">
      <c r="A8" s="99">
        <v>2.1</v>
      </c>
      <c r="B8" s="91" t="s">
        <v>345</v>
      </c>
      <c r="C8" s="292">
        <v>0</v>
      </c>
    </row>
    <row r="9" spans="1:3" x14ac:dyDescent="0.2">
      <c r="A9" s="99">
        <v>2.2000000000000002</v>
      </c>
      <c r="B9" s="91" t="s">
        <v>348</v>
      </c>
      <c r="C9" s="292">
        <v>0</v>
      </c>
    </row>
    <row r="10" spans="1:3" x14ac:dyDescent="0.2">
      <c r="A10" s="92">
        <v>2.2999999999999998</v>
      </c>
      <c r="B10" s="93" t="s">
        <v>163</v>
      </c>
      <c r="C10" s="292">
        <v>496074.14</v>
      </c>
    </row>
    <row r="11" spans="1:3" x14ac:dyDescent="0.2">
      <c r="A11" s="92">
        <v>2.4</v>
      </c>
      <c r="B11" s="93" t="s">
        <v>164</v>
      </c>
      <c r="C11" s="292">
        <v>0</v>
      </c>
    </row>
    <row r="12" spans="1:3" x14ac:dyDescent="0.2">
      <c r="A12" s="92">
        <v>2.5</v>
      </c>
      <c r="B12" s="93" t="s">
        <v>165</v>
      </c>
      <c r="C12" s="292">
        <v>0</v>
      </c>
    </row>
    <row r="13" spans="1:3" x14ac:dyDescent="0.2">
      <c r="A13" s="92">
        <v>2.6</v>
      </c>
      <c r="B13" s="93" t="s">
        <v>166</v>
      </c>
      <c r="C13" s="292">
        <v>0</v>
      </c>
    </row>
    <row r="14" spans="1:3" x14ac:dyDescent="0.2">
      <c r="A14" s="92">
        <v>2.7</v>
      </c>
      <c r="B14" s="93" t="s">
        <v>167</v>
      </c>
      <c r="C14" s="292">
        <v>0</v>
      </c>
    </row>
    <row r="15" spans="1:3" x14ac:dyDescent="0.2">
      <c r="A15" s="92">
        <v>2.8</v>
      </c>
      <c r="B15" s="93" t="s">
        <v>168</v>
      </c>
      <c r="C15" s="292">
        <v>0</v>
      </c>
    </row>
    <row r="16" spans="1:3" x14ac:dyDescent="0.2">
      <c r="A16" s="92">
        <v>2.9</v>
      </c>
      <c r="B16" s="93" t="s">
        <v>170</v>
      </c>
      <c r="C16" s="292">
        <v>0</v>
      </c>
    </row>
    <row r="17" spans="1:3" x14ac:dyDescent="0.2">
      <c r="A17" s="92" t="s">
        <v>546</v>
      </c>
      <c r="B17" s="93" t="s">
        <v>545</v>
      </c>
      <c r="C17" s="292">
        <v>0</v>
      </c>
    </row>
    <row r="18" spans="1:3" x14ac:dyDescent="0.2">
      <c r="A18" s="92" t="s">
        <v>544</v>
      </c>
      <c r="B18" s="93" t="s">
        <v>174</v>
      </c>
      <c r="C18" s="292">
        <v>318674.18000000005</v>
      </c>
    </row>
    <row r="19" spans="1:3" x14ac:dyDescent="0.2">
      <c r="A19" s="92" t="s">
        <v>543</v>
      </c>
      <c r="B19" s="93" t="s">
        <v>542</v>
      </c>
      <c r="C19" s="292">
        <v>0</v>
      </c>
    </row>
    <row r="20" spans="1:3" x14ac:dyDescent="0.2">
      <c r="A20" s="92" t="s">
        <v>541</v>
      </c>
      <c r="B20" s="93" t="s">
        <v>540</v>
      </c>
      <c r="C20" s="292">
        <v>0</v>
      </c>
    </row>
    <row r="21" spans="1:3" x14ac:dyDescent="0.2">
      <c r="A21" s="92" t="s">
        <v>539</v>
      </c>
      <c r="B21" s="93" t="s">
        <v>538</v>
      </c>
      <c r="C21" s="292">
        <v>0</v>
      </c>
    </row>
    <row r="22" spans="1:3" x14ac:dyDescent="0.2">
      <c r="A22" s="92" t="s">
        <v>537</v>
      </c>
      <c r="B22" s="93" t="s">
        <v>536</v>
      </c>
      <c r="C22" s="292">
        <v>0</v>
      </c>
    </row>
    <row r="23" spans="1:3" x14ac:dyDescent="0.2">
      <c r="A23" s="92" t="s">
        <v>535</v>
      </c>
      <c r="B23" s="93" t="s">
        <v>534</v>
      </c>
      <c r="C23" s="292">
        <v>0</v>
      </c>
    </row>
    <row r="24" spans="1:3" x14ac:dyDescent="0.2">
      <c r="A24" s="92" t="s">
        <v>533</v>
      </c>
      <c r="B24" s="93" t="s">
        <v>532</v>
      </c>
      <c r="C24" s="292">
        <v>0</v>
      </c>
    </row>
    <row r="25" spans="1:3" x14ac:dyDescent="0.2">
      <c r="A25" s="92" t="s">
        <v>531</v>
      </c>
      <c r="B25" s="93" t="s">
        <v>530</v>
      </c>
      <c r="C25" s="292">
        <v>0</v>
      </c>
    </row>
    <row r="26" spans="1:3" x14ac:dyDescent="0.2">
      <c r="A26" s="92" t="s">
        <v>529</v>
      </c>
      <c r="B26" s="93" t="s">
        <v>528</v>
      </c>
      <c r="C26" s="292">
        <v>0</v>
      </c>
    </row>
    <row r="27" spans="1:3" x14ac:dyDescent="0.2">
      <c r="A27" s="92" t="s">
        <v>527</v>
      </c>
      <c r="B27" s="93" t="s">
        <v>526</v>
      </c>
      <c r="C27" s="292">
        <v>0</v>
      </c>
    </row>
    <row r="28" spans="1:3" x14ac:dyDescent="0.2">
      <c r="A28" s="92" t="s">
        <v>525</v>
      </c>
      <c r="B28" s="91" t="s">
        <v>524</v>
      </c>
      <c r="C28" s="292">
        <v>0</v>
      </c>
    </row>
    <row r="29" spans="1:3" x14ac:dyDescent="0.2">
      <c r="A29" s="98"/>
      <c r="B29" s="97"/>
      <c r="C29" s="293"/>
    </row>
    <row r="30" spans="1:3" x14ac:dyDescent="0.2">
      <c r="A30" s="95" t="s">
        <v>523</v>
      </c>
      <c r="B30" s="94"/>
      <c r="C30" s="294">
        <f>SUM(C31:C37)</f>
        <v>1039804.52</v>
      </c>
    </row>
    <row r="31" spans="1:3" x14ac:dyDescent="0.2">
      <c r="A31" s="92" t="s">
        <v>522</v>
      </c>
      <c r="B31" s="93" t="s">
        <v>270</v>
      </c>
      <c r="C31" s="292">
        <v>1039804.52</v>
      </c>
    </row>
    <row r="32" spans="1:3" x14ac:dyDescent="0.2">
      <c r="A32" s="92" t="s">
        <v>521</v>
      </c>
      <c r="B32" s="93" t="s">
        <v>261</v>
      </c>
      <c r="C32" s="292">
        <v>0</v>
      </c>
    </row>
    <row r="33" spans="1:3" x14ac:dyDescent="0.2">
      <c r="A33" s="92" t="s">
        <v>520</v>
      </c>
      <c r="B33" s="93" t="s">
        <v>258</v>
      </c>
      <c r="C33" s="292">
        <v>0</v>
      </c>
    </row>
    <row r="34" spans="1:3" x14ac:dyDescent="0.2">
      <c r="A34" s="92" t="s">
        <v>519</v>
      </c>
      <c r="B34" s="93" t="s">
        <v>518</v>
      </c>
      <c r="C34" s="292">
        <v>0</v>
      </c>
    </row>
    <row r="35" spans="1:3" x14ac:dyDescent="0.2">
      <c r="A35" s="92" t="s">
        <v>517</v>
      </c>
      <c r="B35" s="93" t="s">
        <v>516</v>
      </c>
      <c r="C35" s="292">
        <v>0</v>
      </c>
    </row>
    <row r="36" spans="1:3" x14ac:dyDescent="0.2">
      <c r="A36" s="92" t="s">
        <v>515</v>
      </c>
      <c r="B36" s="93" t="s">
        <v>250</v>
      </c>
      <c r="C36" s="292">
        <v>0</v>
      </c>
    </row>
    <row r="37" spans="1:3" x14ac:dyDescent="0.2">
      <c r="A37" s="92" t="s">
        <v>514</v>
      </c>
      <c r="B37" s="91" t="s">
        <v>513</v>
      </c>
      <c r="C37" s="295">
        <v>0</v>
      </c>
    </row>
    <row r="38" spans="1:3" x14ac:dyDescent="0.2">
      <c r="A38" s="90"/>
      <c r="B38" s="89"/>
      <c r="C38" s="296"/>
    </row>
    <row r="39" spans="1:3" x14ac:dyDescent="0.2">
      <c r="A39" s="87" t="s">
        <v>512</v>
      </c>
      <c r="B39" s="71"/>
      <c r="C39" s="280">
        <f>C5-C7+C30</f>
        <v>42980572.329999998</v>
      </c>
    </row>
    <row r="41" spans="1:3" ht="22.5" customHeight="1" x14ac:dyDescent="0.2">
      <c r="B41" s="402" t="s">
        <v>237</v>
      </c>
      <c r="C41" s="402"/>
    </row>
  </sheetData>
  <mergeCells count="5">
    <mergeCell ref="A1:C1"/>
    <mergeCell ref="A2:C2"/>
    <mergeCell ref="A3:C3"/>
    <mergeCell ref="A4:C4"/>
    <mergeCell ref="B41:C41"/>
  </mergeCells>
  <pageMargins left="0.9055118110236221" right="0.70866141732283472" top="0.74803149606299213" bottom="0.74803149606299213" header="0.31496062992125984" footer="0.31496062992125984"/>
  <pageSetup fitToHeight="0"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view="pageBreakPreview" zoomScaleNormal="100" zoomScaleSheetLayoutView="100" workbookViewId="0">
      <selection sqref="A1:F1"/>
    </sheetView>
  </sheetViews>
  <sheetFormatPr baseColWidth="10" defaultColWidth="9.140625" defaultRowHeight="11.25" x14ac:dyDescent="0.2"/>
  <cols>
    <col min="1" max="1" width="12.7109375" style="129" customWidth="1"/>
    <col min="2" max="2" width="72.140625" style="129" customWidth="1"/>
    <col min="3" max="7" width="15.7109375" style="129" customWidth="1"/>
    <col min="8" max="8" width="11.7109375" style="129" customWidth="1"/>
    <col min="9" max="9" width="13.42578125" style="129" customWidth="1"/>
    <col min="10" max="10" width="13.140625" style="129" customWidth="1"/>
    <col min="11" max="16384" width="9.140625" style="129"/>
  </cols>
  <sheetData>
    <row r="1" spans="1:10" ht="18.95" customHeight="1" x14ac:dyDescent="0.2">
      <c r="A1" s="381" t="s">
        <v>1490</v>
      </c>
      <c r="B1" s="400"/>
      <c r="C1" s="400"/>
      <c r="D1" s="400"/>
      <c r="E1" s="400"/>
      <c r="F1" s="400"/>
      <c r="G1" s="56" t="s">
        <v>95</v>
      </c>
      <c r="H1" s="57">
        <v>2022</v>
      </c>
    </row>
    <row r="2" spans="1:10" ht="18.95" customHeight="1" x14ac:dyDescent="0.2">
      <c r="A2" s="381" t="s">
        <v>598</v>
      </c>
      <c r="B2" s="400"/>
      <c r="C2" s="400"/>
      <c r="D2" s="400"/>
      <c r="E2" s="400"/>
      <c r="F2" s="400"/>
      <c r="G2" s="56" t="s">
        <v>97</v>
      </c>
      <c r="H2" s="57" t="s">
        <v>599</v>
      </c>
    </row>
    <row r="3" spans="1:10" ht="18.95" customHeight="1" x14ac:dyDescent="0.2">
      <c r="A3" s="381" t="s">
        <v>1244</v>
      </c>
      <c r="B3" s="400"/>
      <c r="C3" s="400"/>
      <c r="D3" s="400"/>
      <c r="E3" s="400"/>
      <c r="F3" s="400"/>
      <c r="G3" s="56" t="s">
        <v>98</v>
      </c>
      <c r="H3" s="57">
        <v>1</v>
      </c>
    </row>
    <row r="4" spans="1:10" x14ac:dyDescent="0.2">
      <c r="A4" s="58" t="s">
        <v>99</v>
      </c>
      <c r="B4" s="59"/>
      <c r="C4" s="59"/>
      <c r="D4" s="59"/>
      <c r="E4" s="59"/>
      <c r="F4" s="59"/>
      <c r="G4" s="59"/>
      <c r="H4" s="59"/>
    </row>
    <row r="7" spans="1:10" ht="24.95" customHeight="1" x14ac:dyDescent="0.2">
      <c r="A7" s="104" t="s">
        <v>101</v>
      </c>
      <c r="B7" s="104" t="s">
        <v>597</v>
      </c>
      <c r="C7" s="103" t="s">
        <v>596</v>
      </c>
      <c r="D7" s="103" t="s">
        <v>595</v>
      </c>
      <c r="E7" s="103" t="s">
        <v>594</v>
      </c>
      <c r="F7" s="103" t="s">
        <v>593</v>
      </c>
      <c r="G7" s="103" t="s">
        <v>588</v>
      </c>
      <c r="H7" s="103" t="s">
        <v>592</v>
      </c>
      <c r="I7" s="103" t="s">
        <v>591</v>
      </c>
      <c r="J7" s="103" t="s">
        <v>590</v>
      </c>
    </row>
    <row r="8" spans="1:10" s="66" customFormat="1" x14ac:dyDescent="0.2">
      <c r="A8" s="64">
        <v>7000</v>
      </c>
      <c r="B8" s="66" t="s">
        <v>589</v>
      </c>
    </row>
    <row r="9" spans="1:10" x14ac:dyDescent="0.2">
      <c r="A9" s="129">
        <v>7110</v>
      </c>
      <c r="B9" s="129" t="s">
        <v>588</v>
      </c>
      <c r="C9" s="268">
        <v>0</v>
      </c>
      <c r="D9" s="268">
        <v>0</v>
      </c>
      <c r="E9" s="268">
        <v>0</v>
      </c>
      <c r="F9" s="268">
        <v>0</v>
      </c>
    </row>
    <row r="10" spans="1:10" x14ac:dyDescent="0.2">
      <c r="A10" s="129">
        <v>7120</v>
      </c>
      <c r="B10" s="129" t="s">
        <v>587</v>
      </c>
      <c r="C10" s="268">
        <v>0</v>
      </c>
      <c r="D10" s="268">
        <v>0</v>
      </c>
      <c r="E10" s="268">
        <v>0</v>
      </c>
      <c r="F10" s="268">
        <v>0</v>
      </c>
    </row>
    <row r="11" spans="1:10" x14ac:dyDescent="0.2">
      <c r="A11" s="129">
        <v>7130</v>
      </c>
      <c r="B11" s="129" t="s">
        <v>586</v>
      </c>
      <c r="C11" s="268">
        <v>0</v>
      </c>
      <c r="D11" s="268">
        <v>0</v>
      </c>
      <c r="E11" s="268">
        <v>0</v>
      </c>
      <c r="F11" s="268">
        <v>0</v>
      </c>
    </row>
    <row r="12" spans="1:10" x14ac:dyDescent="0.2">
      <c r="A12" s="129">
        <v>7140</v>
      </c>
      <c r="B12" s="129" t="s">
        <v>585</v>
      </c>
      <c r="C12" s="268">
        <v>0</v>
      </c>
      <c r="D12" s="268">
        <v>0</v>
      </c>
      <c r="E12" s="268">
        <v>0</v>
      </c>
      <c r="F12" s="268">
        <v>0</v>
      </c>
    </row>
    <row r="13" spans="1:10" x14ac:dyDescent="0.2">
      <c r="A13" s="129">
        <v>7150</v>
      </c>
      <c r="B13" s="129" t="s">
        <v>584</v>
      </c>
      <c r="C13" s="268">
        <v>0</v>
      </c>
      <c r="D13" s="268">
        <v>0</v>
      </c>
      <c r="E13" s="268">
        <v>0</v>
      </c>
      <c r="F13" s="268">
        <v>0</v>
      </c>
    </row>
    <row r="14" spans="1:10" x14ac:dyDescent="0.2">
      <c r="A14" s="129">
        <v>7160</v>
      </c>
      <c r="B14" s="129" t="s">
        <v>583</v>
      </c>
      <c r="C14" s="268">
        <v>0</v>
      </c>
      <c r="D14" s="268">
        <v>0</v>
      </c>
      <c r="E14" s="268">
        <v>0</v>
      </c>
      <c r="F14" s="268">
        <v>0</v>
      </c>
    </row>
    <row r="15" spans="1:10" x14ac:dyDescent="0.2">
      <c r="A15" s="129">
        <v>7210</v>
      </c>
      <c r="B15" s="129" t="s">
        <v>582</v>
      </c>
      <c r="C15" s="268">
        <v>0</v>
      </c>
      <c r="D15" s="268">
        <v>0</v>
      </c>
      <c r="E15" s="268">
        <v>0</v>
      </c>
      <c r="F15" s="268">
        <v>0</v>
      </c>
    </row>
    <row r="16" spans="1:10" x14ac:dyDescent="0.2">
      <c r="A16" s="129">
        <v>7220</v>
      </c>
      <c r="B16" s="129" t="s">
        <v>581</v>
      </c>
      <c r="C16" s="268">
        <v>0</v>
      </c>
      <c r="D16" s="268">
        <v>0</v>
      </c>
      <c r="E16" s="268">
        <v>0</v>
      </c>
      <c r="F16" s="268">
        <v>0</v>
      </c>
    </row>
    <row r="17" spans="1:6" x14ac:dyDescent="0.2">
      <c r="A17" s="129">
        <v>7230</v>
      </c>
      <c r="B17" s="129" t="s">
        <v>580</v>
      </c>
      <c r="C17" s="268">
        <v>0</v>
      </c>
      <c r="D17" s="268">
        <v>0</v>
      </c>
      <c r="E17" s="268">
        <v>0</v>
      </c>
      <c r="F17" s="268">
        <v>0</v>
      </c>
    </row>
    <row r="18" spans="1:6" x14ac:dyDescent="0.2">
      <c r="A18" s="129">
        <v>7240</v>
      </c>
      <c r="B18" s="129" t="s">
        <v>579</v>
      </c>
      <c r="C18" s="268">
        <v>0</v>
      </c>
      <c r="D18" s="268">
        <v>0</v>
      </c>
      <c r="E18" s="268">
        <v>0</v>
      </c>
      <c r="F18" s="268">
        <v>0</v>
      </c>
    </row>
    <row r="19" spans="1:6" x14ac:dyDescent="0.2">
      <c r="A19" s="129">
        <v>7250</v>
      </c>
      <c r="B19" s="129" t="s">
        <v>578</v>
      </c>
      <c r="C19" s="268">
        <v>0</v>
      </c>
      <c r="D19" s="268">
        <v>0</v>
      </c>
      <c r="E19" s="268">
        <v>0</v>
      </c>
      <c r="F19" s="268">
        <v>0</v>
      </c>
    </row>
    <row r="20" spans="1:6" x14ac:dyDescent="0.2">
      <c r="A20" s="129">
        <v>7260</v>
      </c>
      <c r="B20" s="129" t="s">
        <v>577</v>
      </c>
      <c r="C20" s="268">
        <v>0</v>
      </c>
      <c r="D20" s="268">
        <v>0</v>
      </c>
      <c r="E20" s="268">
        <v>0</v>
      </c>
      <c r="F20" s="268">
        <v>0</v>
      </c>
    </row>
    <row r="21" spans="1:6" x14ac:dyDescent="0.2">
      <c r="A21" s="129">
        <v>7310</v>
      </c>
      <c r="B21" s="129" t="s">
        <v>576</v>
      </c>
      <c r="C21" s="268">
        <v>0</v>
      </c>
      <c r="D21" s="268">
        <v>0</v>
      </c>
      <c r="E21" s="268">
        <v>0</v>
      </c>
      <c r="F21" s="268">
        <v>0</v>
      </c>
    </row>
    <row r="22" spans="1:6" x14ac:dyDescent="0.2">
      <c r="A22" s="129">
        <v>7320</v>
      </c>
      <c r="B22" s="129" t="s">
        <v>575</v>
      </c>
      <c r="C22" s="268">
        <v>0</v>
      </c>
      <c r="D22" s="268">
        <v>0</v>
      </c>
      <c r="E22" s="268">
        <v>0</v>
      </c>
      <c r="F22" s="268">
        <v>0</v>
      </c>
    </row>
    <row r="23" spans="1:6" x14ac:dyDescent="0.2">
      <c r="A23" s="129">
        <v>7330</v>
      </c>
      <c r="B23" s="129" t="s">
        <v>574</v>
      </c>
      <c r="C23" s="268">
        <v>0</v>
      </c>
      <c r="D23" s="268">
        <v>0</v>
      </c>
      <c r="E23" s="268">
        <v>0</v>
      </c>
      <c r="F23" s="268">
        <v>0</v>
      </c>
    </row>
    <row r="24" spans="1:6" x14ac:dyDescent="0.2">
      <c r="A24" s="129">
        <v>7340</v>
      </c>
      <c r="B24" s="129" t="s">
        <v>573</v>
      </c>
      <c r="C24" s="268">
        <v>0</v>
      </c>
      <c r="D24" s="268">
        <v>0</v>
      </c>
      <c r="E24" s="268">
        <v>0</v>
      </c>
      <c r="F24" s="268">
        <v>0</v>
      </c>
    </row>
    <row r="25" spans="1:6" x14ac:dyDescent="0.2">
      <c r="A25" s="129">
        <v>7350</v>
      </c>
      <c r="B25" s="129" t="s">
        <v>572</v>
      </c>
      <c r="C25" s="268">
        <v>0</v>
      </c>
      <c r="D25" s="268">
        <v>0</v>
      </c>
      <c r="E25" s="268">
        <v>0</v>
      </c>
      <c r="F25" s="268">
        <v>0</v>
      </c>
    </row>
    <row r="26" spans="1:6" x14ac:dyDescent="0.2">
      <c r="A26" s="129">
        <v>7360</v>
      </c>
      <c r="B26" s="129" t="s">
        <v>571</v>
      </c>
      <c r="C26" s="268">
        <v>0</v>
      </c>
      <c r="D26" s="268">
        <v>0</v>
      </c>
      <c r="E26" s="268">
        <v>0</v>
      </c>
      <c r="F26" s="268">
        <v>0</v>
      </c>
    </row>
    <row r="27" spans="1:6" x14ac:dyDescent="0.2">
      <c r="A27" s="129">
        <v>7410</v>
      </c>
      <c r="B27" s="129" t="s">
        <v>1241</v>
      </c>
      <c r="C27" s="268">
        <v>0</v>
      </c>
      <c r="D27" s="268">
        <v>0</v>
      </c>
      <c r="E27" s="268">
        <v>0</v>
      </c>
      <c r="F27" s="268">
        <v>0</v>
      </c>
    </row>
    <row r="28" spans="1:6" x14ac:dyDescent="0.2">
      <c r="A28" s="129">
        <v>7420</v>
      </c>
      <c r="B28" s="129" t="s">
        <v>569</v>
      </c>
      <c r="C28" s="268">
        <v>0</v>
      </c>
      <c r="D28" s="268">
        <v>0</v>
      </c>
      <c r="E28" s="268">
        <v>0</v>
      </c>
      <c r="F28" s="268">
        <v>0</v>
      </c>
    </row>
    <row r="29" spans="1:6" x14ac:dyDescent="0.2">
      <c r="A29" s="129">
        <v>7510</v>
      </c>
      <c r="B29" s="129" t="s">
        <v>568</v>
      </c>
      <c r="C29" s="268">
        <v>0</v>
      </c>
      <c r="D29" s="268">
        <v>0</v>
      </c>
      <c r="E29" s="268">
        <v>0</v>
      </c>
      <c r="F29" s="268">
        <v>0</v>
      </c>
    </row>
    <row r="30" spans="1:6" x14ac:dyDescent="0.2">
      <c r="A30" s="129">
        <v>7520</v>
      </c>
      <c r="B30" s="129" t="s">
        <v>567</v>
      </c>
      <c r="C30" s="268">
        <v>0</v>
      </c>
      <c r="D30" s="268">
        <v>0</v>
      </c>
      <c r="E30" s="268">
        <v>0</v>
      </c>
      <c r="F30" s="268">
        <v>0</v>
      </c>
    </row>
    <row r="31" spans="1:6" x14ac:dyDescent="0.2">
      <c r="A31" s="129">
        <v>7610</v>
      </c>
      <c r="B31" s="129" t="s">
        <v>566</v>
      </c>
      <c r="C31" s="268">
        <v>0</v>
      </c>
      <c r="D31" s="268">
        <v>0</v>
      </c>
      <c r="E31" s="268">
        <v>0</v>
      </c>
      <c r="F31" s="268">
        <v>0</v>
      </c>
    </row>
    <row r="32" spans="1:6" x14ac:dyDescent="0.2">
      <c r="A32" s="129">
        <v>7620</v>
      </c>
      <c r="B32" s="129" t="s">
        <v>565</v>
      </c>
      <c r="C32" s="268">
        <v>0</v>
      </c>
      <c r="D32" s="268">
        <v>0</v>
      </c>
      <c r="E32" s="268">
        <v>0</v>
      </c>
      <c r="F32" s="268">
        <v>0</v>
      </c>
    </row>
    <row r="33" spans="1:6" x14ac:dyDescent="0.2">
      <c r="A33" s="129">
        <v>7630</v>
      </c>
      <c r="B33" s="129" t="s">
        <v>564</v>
      </c>
      <c r="C33" s="268">
        <v>0</v>
      </c>
      <c r="D33" s="268">
        <v>0</v>
      </c>
      <c r="E33" s="268">
        <v>0</v>
      </c>
      <c r="F33" s="268">
        <v>0</v>
      </c>
    </row>
    <row r="34" spans="1:6" x14ac:dyDescent="0.2">
      <c r="A34" s="129">
        <v>7640</v>
      </c>
      <c r="B34" s="129" t="s">
        <v>563</v>
      </c>
      <c r="C34" s="268">
        <v>0</v>
      </c>
      <c r="D34" s="268">
        <v>0</v>
      </c>
      <c r="E34" s="268">
        <v>0</v>
      </c>
      <c r="F34" s="268">
        <v>0</v>
      </c>
    </row>
    <row r="35" spans="1:6" s="66" customFormat="1" x14ac:dyDescent="0.2">
      <c r="A35" s="64">
        <v>8000</v>
      </c>
      <c r="B35" s="66" t="s">
        <v>562</v>
      </c>
      <c r="C35" s="272"/>
      <c r="D35" s="272"/>
      <c r="E35" s="272"/>
      <c r="F35" s="272"/>
    </row>
    <row r="36" spans="1:6" x14ac:dyDescent="0.2">
      <c r="A36" s="129">
        <v>8110</v>
      </c>
      <c r="B36" s="129" t="s">
        <v>561</v>
      </c>
      <c r="C36" s="268">
        <v>0</v>
      </c>
      <c r="D36" s="268">
        <v>23682852</v>
      </c>
      <c r="E36" s="268">
        <v>0</v>
      </c>
      <c r="F36" s="268">
        <v>23682852</v>
      </c>
    </row>
    <row r="37" spans="1:6" x14ac:dyDescent="0.2">
      <c r="A37" s="129">
        <v>8120</v>
      </c>
      <c r="B37" s="129" t="s">
        <v>560</v>
      </c>
      <c r="C37" s="268">
        <v>0</v>
      </c>
      <c r="D37" s="268">
        <v>40901842.880000003</v>
      </c>
      <c r="E37" s="268">
        <v>45478347.810000002</v>
      </c>
      <c r="F37" s="268">
        <v>4576504.93</v>
      </c>
    </row>
    <row r="38" spans="1:6" x14ac:dyDescent="0.2">
      <c r="A38" s="129">
        <v>8130</v>
      </c>
      <c r="B38" s="129" t="s">
        <v>559</v>
      </c>
      <c r="C38" s="268">
        <v>0</v>
      </c>
      <c r="D38" s="268">
        <v>21795495.809999999</v>
      </c>
      <c r="E38" s="268">
        <v>2722831.68</v>
      </c>
      <c r="F38" s="268">
        <v>-19072664.129999999</v>
      </c>
    </row>
    <row r="39" spans="1:6" x14ac:dyDescent="0.2">
      <c r="A39" s="129">
        <v>8140</v>
      </c>
      <c r="B39" s="129" t="s">
        <v>558</v>
      </c>
      <c r="C39" s="268">
        <v>0</v>
      </c>
      <c r="D39" s="268">
        <v>38174698.200000003</v>
      </c>
      <c r="E39" s="268">
        <v>38179011.200000003</v>
      </c>
      <c r="F39" s="268">
        <v>4313</v>
      </c>
    </row>
    <row r="40" spans="1:6" x14ac:dyDescent="0.2">
      <c r="A40" s="129">
        <v>8150</v>
      </c>
      <c r="B40" s="129" t="s">
        <v>557</v>
      </c>
      <c r="C40" s="268">
        <v>0</v>
      </c>
      <c r="D40" s="268">
        <v>0</v>
      </c>
      <c r="E40" s="268">
        <v>38174698.200000003</v>
      </c>
      <c r="F40" s="268">
        <v>38174698.200000003</v>
      </c>
    </row>
    <row r="41" spans="1:6" x14ac:dyDescent="0.2">
      <c r="A41" s="129">
        <v>8210</v>
      </c>
      <c r="B41" s="129" t="s">
        <v>556</v>
      </c>
      <c r="C41" s="268">
        <v>0</v>
      </c>
      <c r="D41" s="268">
        <v>0</v>
      </c>
      <c r="E41" s="268">
        <v>23682852</v>
      </c>
      <c r="F41" s="268">
        <v>23682852</v>
      </c>
    </row>
    <row r="42" spans="1:6" x14ac:dyDescent="0.2">
      <c r="A42" s="129">
        <v>8220</v>
      </c>
      <c r="B42" s="129" t="s">
        <v>555</v>
      </c>
      <c r="C42" s="268">
        <v>0</v>
      </c>
      <c r="D42" s="268">
        <v>251330617.37</v>
      </c>
      <c r="E42" s="268">
        <v>251330617.37</v>
      </c>
      <c r="F42" s="268">
        <v>0</v>
      </c>
    </row>
    <row r="43" spans="1:6" x14ac:dyDescent="0.2">
      <c r="A43" s="129">
        <v>8230</v>
      </c>
      <c r="B43" s="129" t="s">
        <v>554</v>
      </c>
      <c r="C43" s="268">
        <v>0</v>
      </c>
      <c r="D43" s="268">
        <v>208571337.16999999</v>
      </c>
      <c r="E43" s="268">
        <v>227644001.30000001</v>
      </c>
      <c r="F43" s="268">
        <v>19072664.129999999</v>
      </c>
    </row>
    <row r="44" spans="1:6" x14ac:dyDescent="0.2">
      <c r="A44" s="129">
        <v>8240</v>
      </c>
      <c r="B44" s="129" t="s">
        <v>553</v>
      </c>
      <c r="C44" s="268">
        <v>0</v>
      </c>
      <c r="D44" s="268">
        <v>42755516.130000003</v>
      </c>
      <c r="E44" s="268">
        <v>42755516.130000003</v>
      </c>
      <c r="F44" s="268">
        <v>0</v>
      </c>
    </row>
    <row r="45" spans="1:6" x14ac:dyDescent="0.2">
      <c r="A45" s="129">
        <v>8250</v>
      </c>
      <c r="B45" s="129" t="s">
        <v>552</v>
      </c>
      <c r="C45" s="268">
        <v>0</v>
      </c>
      <c r="D45" s="268">
        <v>42755516.130000003</v>
      </c>
      <c r="E45" s="268">
        <v>42283523.649999999</v>
      </c>
      <c r="F45" s="268">
        <v>471992.48</v>
      </c>
    </row>
    <row r="46" spans="1:6" x14ac:dyDescent="0.2">
      <c r="A46" s="129">
        <v>8260</v>
      </c>
      <c r="B46" s="129" t="s">
        <v>551</v>
      </c>
      <c r="C46" s="268">
        <v>0</v>
      </c>
      <c r="D46" s="268">
        <v>42283523.649999999</v>
      </c>
      <c r="E46" s="268">
        <v>42283523.649999999</v>
      </c>
      <c r="F46" s="268">
        <v>0</v>
      </c>
    </row>
    <row r="47" spans="1:6" x14ac:dyDescent="0.2">
      <c r="A47" s="129">
        <v>8270</v>
      </c>
      <c r="B47" s="129" t="s">
        <v>550</v>
      </c>
      <c r="C47" s="268">
        <v>0</v>
      </c>
      <c r="D47" s="268">
        <v>42283523.649999999</v>
      </c>
      <c r="E47" s="268">
        <v>0</v>
      </c>
      <c r="F47" s="268">
        <v>42283523.649999999</v>
      </c>
    </row>
    <row r="48" spans="1:6" x14ac:dyDescent="0.2">
      <c r="A48" s="102"/>
    </row>
    <row r="49" spans="1:2" x14ac:dyDescent="0.2">
      <c r="A49" s="102"/>
      <c r="B49" s="40" t="s">
        <v>237</v>
      </c>
    </row>
  </sheetData>
  <sheetProtection formatCells="0" formatColumns="0" formatRows="0" insertColumns="0" insertRows="0" insertHyperlinks="0" deleteColumns="0" deleteRows="0" sort="0" autoFilter="0" pivotTables="0"/>
  <mergeCells count="3">
    <mergeCell ref="A1:F1"/>
    <mergeCell ref="A2:F2"/>
    <mergeCell ref="A3:F3"/>
  </mergeCells>
  <pageMargins left="0.9055118110236221" right="0.70866141732283472" top="0.74803149606299213" bottom="0.74803149606299213" header="0.31496062992125984" footer="0.31496062992125984"/>
  <pageSetup scale="5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C43"/>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7109375" style="73" customWidth="1"/>
    <col min="2" max="2" width="62.140625" style="73" customWidth="1"/>
    <col min="3" max="3" width="17.7109375" style="73" customWidth="1"/>
    <col min="4" max="16384" width="11.42578125" style="73"/>
  </cols>
  <sheetData>
    <row r="1" spans="1:3" s="132" customFormat="1" ht="18.95" customHeight="1" x14ac:dyDescent="0.25">
      <c r="A1" s="391" t="s">
        <v>1240</v>
      </c>
      <c r="B1" s="392"/>
      <c r="C1" s="393"/>
    </row>
    <row r="2" spans="1:3" s="132" customFormat="1" ht="18.95" customHeight="1" x14ac:dyDescent="0.25">
      <c r="A2" s="394" t="s">
        <v>549</v>
      </c>
      <c r="B2" s="395"/>
      <c r="C2" s="396"/>
    </row>
    <row r="3" spans="1:3" s="132" customFormat="1" ht="18.95" customHeight="1" x14ac:dyDescent="0.25">
      <c r="A3" s="397" t="s">
        <v>1239</v>
      </c>
      <c r="B3" s="398"/>
      <c r="C3" s="399"/>
    </row>
    <row r="4" spans="1:3" x14ac:dyDescent="0.2">
      <c r="A4" s="388" t="s">
        <v>496</v>
      </c>
      <c r="B4" s="389"/>
      <c r="C4" s="390"/>
    </row>
    <row r="5" spans="1:3" x14ac:dyDescent="0.2">
      <c r="A5" s="101" t="s">
        <v>548</v>
      </c>
      <c r="B5" s="71"/>
      <c r="C5" s="291">
        <v>160632960.56999999</v>
      </c>
    </row>
    <row r="6" spans="1:3" x14ac:dyDescent="0.2">
      <c r="A6" s="90"/>
      <c r="B6" s="74"/>
      <c r="C6" s="281"/>
    </row>
    <row r="7" spans="1:3" x14ac:dyDescent="0.2">
      <c r="A7" s="75" t="s">
        <v>547</v>
      </c>
      <c r="B7" s="100"/>
      <c r="C7" s="282">
        <v>8913308.9299999997</v>
      </c>
    </row>
    <row r="8" spans="1:3" x14ac:dyDescent="0.2">
      <c r="A8" s="99">
        <v>2.1</v>
      </c>
      <c r="B8" s="91" t="s">
        <v>345</v>
      </c>
      <c r="C8" s="292">
        <v>0</v>
      </c>
    </row>
    <row r="9" spans="1:3" x14ac:dyDescent="0.2">
      <c r="A9" s="99">
        <v>2.2000000000000002</v>
      </c>
      <c r="B9" s="91" t="s">
        <v>348</v>
      </c>
      <c r="C9" s="292">
        <v>0</v>
      </c>
    </row>
    <row r="10" spans="1:3" x14ac:dyDescent="0.2">
      <c r="A10" s="92">
        <v>2.2999999999999998</v>
      </c>
      <c r="B10" s="93" t="s">
        <v>163</v>
      </c>
      <c r="C10" s="292">
        <v>2075224.57</v>
      </c>
    </row>
    <row r="11" spans="1:3" x14ac:dyDescent="0.2">
      <c r="A11" s="92">
        <v>2.4</v>
      </c>
      <c r="B11" s="93" t="s">
        <v>164</v>
      </c>
      <c r="C11" s="292">
        <v>436584.92</v>
      </c>
    </row>
    <row r="12" spans="1:3" x14ac:dyDescent="0.2">
      <c r="A12" s="92">
        <v>2.5</v>
      </c>
      <c r="B12" s="93" t="s">
        <v>165</v>
      </c>
      <c r="C12" s="292">
        <v>7482</v>
      </c>
    </row>
    <row r="13" spans="1:3" x14ac:dyDescent="0.2">
      <c r="A13" s="92">
        <v>2.6</v>
      </c>
      <c r="B13" s="93" t="s">
        <v>166</v>
      </c>
      <c r="C13" s="292">
        <v>5231663</v>
      </c>
    </row>
    <row r="14" spans="1:3" x14ac:dyDescent="0.2">
      <c r="A14" s="92">
        <v>2.7</v>
      </c>
      <c r="B14" s="93" t="s">
        <v>167</v>
      </c>
      <c r="C14" s="292">
        <v>0</v>
      </c>
    </row>
    <row r="15" spans="1:3" x14ac:dyDescent="0.2">
      <c r="A15" s="92">
        <v>2.8</v>
      </c>
      <c r="B15" s="93" t="s">
        <v>168</v>
      </c>
      <c r="C15" s="292">
        <v>0</v>
      </c>
    </row>
    <row r="16" spans="1:3" x14ac:dyDescent="0.2">
      <c r="A16" s="92">
        <v>2.9</v>
      </c>
      <c r="B16" s="93" t="s">
        <v>170</v>
      </c>
      <c r="C16" s="292">
        <v>0</v>
      </c>
    </row>
    <row r="17" spans="1:3" x14ac:dyDescent="0.2">
      <c r="A17" s="92" t="s">
        <v>546</v>
      </c>
      <c r="B17" s="93" t="s">
        <v>545</v>
      </c>
      <c r="C17" s="292">
        <v>1162354.44</v>
      </c>
    </row>
    <row r="18" spans="1:3" x14ac:dyDescent="0.2">
      <c r="A18" s="92" t="s">
        <v>544</v>
      </c>
      <c r="B18" s="93" t="s">
        <v>174</v>
      </c>
      <c r="C18" s="292">
        <v>0</v>
      </c>
    </row>
    <row r="19" spans="1:3" x14ac:dyDescent="0.2">
      <c r="A19" s="92" t="s">
        <v>543</v>
      </c>
      <c r="B19" s="93" t="s">
        <v>542</v>
      </c>
      <c r="C19" s="292">
        <v>0</v>
      </c>
    </row>
    <row r="20" spans="1:3" x14ac:dyDescent="0.2">
      <c r="A20" s="92" t="s">
        <v>541</v>
      </c>
      <c r="B20" s="93" t="s">
        <v>540</v>
      </c>
      <c r="C20" s="292">
        <v>0</v>
      </c>
    </row>
    <row r="21" spans="1:3" x14ac:dyDescent="0.2">
      <c r="A21" s="92" t="s">
        <v>539</v>
      </c>
      <c r="B21" s="93" t="s">
        <v>538</v>
      </c>
      <c r="C21" s="292">
        <v>0</v>
      </c>
    </row>
    <row r="22" spans="1:3" x14ac:dyDescent="0.2">
      <c r="A22" s="92" t="s">
        <v>537</v>
      </c>
      <c r="B22" s="93" t="s">
        <v>536</v>
      </c>
      <c r="C22" s="292">
        <v>0</v>
      </c>
    </row>
    <row r="23" spans="1:3" x14ac:dyDescent="0.2">
      <c r="A23" s="92" t="s">
        <v>535</v>
      </c>
      <c r="B23" s="93" t="s">
        <v>534</v>
      </c>
      <c r="C23" s="292">
        <v>0</v>
      </c>
    </row>
    <row r="24" spans="1:3" x14ac:dyDescent="0.2">
      <c r="A24" s="92" t="s">
        <v>533</v>
      </c>
      <c r="B24" s="93" t="s">
        <v>532</v>
      </c>
      <c r="C24" s="292">
        <v>0</v>
      </c>
    </row>
    <row r="25" spans="1:3" x14ac:dyDescent="0.2">
      <c r="A25" s="92" t="s">
        <v>531</v>
      </c>
      <c r="B25" s="93" t="s">
        <v>530</v>
      </c>
      <c r="C25" s="292">
        <v>0</v>
      </c>
    </row>
    <row r="26" spans="1:3" x14ac:dyDescent="0.2">
      <c r="A26" s="92" t="s">
        <v>529</v>
      </c>
      <c r="B26" s="93" t="s">
        <v>528</v>
      </c>
      <c r="C26" s="292">
        <v>0</v>
      </c>
    </row>
    <row r="27" spans="1:3" x14ac:dyDescent="0.2">
      <c r="A27" s="92" t="s">
        <v>527</v>
      </c>
      <c r="B27" s="93" t="s">
        <v>526</v>
      </c>
      <c r="C27" s="292">
        <v>0</v>
      </c>
    </row>
    <row r="28" spans="1:3" x14ac:dyDescent="0.2">
      <c r="A28" s="92" t="s">
        <v>525</v>
      </c>
      <c r="B28" s="91" t="s">
        <v>524</v>
      </c>
      <c r="C28" s="292">
        <v>0</v>
      </c>
    </row>
    <row r="29" spans="1:3" x14ac:dyDescent="0.2">
      <c r="A29" s="98"/>
      <c r="B29" s="97"/>
      <c r="C29" s="293"/>
    </row>
    <row r="30" spans="1:3" x14ac:dyDescent="0.2">
      <c r="A30" s="95" t="s">
        <v>523</v>
      </c>
      <c r="B30" s="94"/>
      <c r="C30" s="294">
        <v>4067776.2600000002</v>
      </c>
    </row>
    <row r="31" spans="1:3" x14ac:dyDescent="0.2">
      <c r="A31" s="92" t="s">
        <v>522</v>
      </c>
      <c r="B31" s="93" t="s">
        <v>270</v>
      </c>
      <c r="C31" s="292">
        <v>3575760.99</v>
      </c>
    </row>
    <row r="32" spans="1:3" x14ac:dyDescent="0.2">
      <c r="A32" s="92" t="s">
        <v>521</v>
      </c>
      <c r="B32" s="93" t="s">
        <v>261</v>
      </c>
      <c r="C32" s="292">
        <v>0</v>
      </c>
    </row>
    <row r="33" spans="1:3" x14ac:dyDescent="0.2">
      <c r="A33" s="92" t="s">
        <v>520</v>
      </c>
      <c r="B33" s="93" t="s">
        <v>258</v>
      </c>
      <c r="C33" s="292">
        <v>492015.27</v>
      </c>
    </row>
    <row r="34" spans="1:3" x14ac:dyDescent="0.2">
      <c r="A34" s="92" t="s">
        <v>519</v>
      </c>
      <c r="B34" s="93" t="s">
        <v>518</v>
      </c>
      <c r="C34" s="292">
        <v>0</v>
      </c>
    </row>
    <row r="35" spans="1:3" x14ac:dyDescent="0.2">
      <c r="A35" s="92" t="s">
        <v>517</v>
      </c>
      <c r="B35" s="93" t="s">
        <v>516</v>
      </c>
      <c r="C35" s="292">
        <v>0</v>
      </c>
    </row>
    <row r="36" spans="1:3" x14ac:dyDescent="0.2">
      <c r="A36" s="92" t="s">
        <v>515</v>
      </c>
      <c r="B36" s="93" t="s">
        <v>250</v>
      </c>
      <c r="C36" s="292">
        <v>0</v>
      </c>
    </row>
    <row r="37" spans="1:3" x14ac:dyDescent="0.2">
      <c r="A37" s="92" t="s">
        <v>514</v>
      </c>
      <c r="B37" s="91" t="s">
        <v>513</v>
      </c>
      <c r="C37" s="295">
        <v>0</v>
      </c>
    </row>
    <row r="38" spans="1:3" x14ac:dyDescent="0.2">
      <c r="A38" s="90"/>
      <c r="B38" s="89"/>
      <c r="C38" s="296"/>
    </row>
    <row r="39" spans="1:3" x14ac:dyDescent="0.2">
      <c r="A39" s="87" t="s">
        <v>512</v>
      </c>
      <c r="B39" s="71"/>
      <c r="C39" s="280">
        <v>155787427.89999998</v>
      </c>
    </row>
    <row r="41" spans="1:3" x14ac:dyDescent="0.2">
      <c r="B41" s="40" t="s">
        <v>237</v>
      </c>
    </row>
    <row r="43" spans="1:3" x14ac:dyDescent="0.2">
      <c r="C43" s="106"/>
    </row>
  </sheetData>
  <mergeCells count="4">
    <mergeCell ref="A1:C1"/>
    <mergeCell ref="A2:C2"/>
    <mergeCell ref="A3:C3"/>
    <mergeCell ref="A4:C4"/>
  </mergeCells>
  <pageMargins left="0.70866141732283472" right="0.70866141732283472" top="0.49" bottom="0.74803149606299213" header="0.31496062992125984" footer="0.31496062992125984"/>
  <pageSetup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
  <sheetViews>
    <sheetView showGridLines="0" view="pageBreakPreview" zoomScaleNormal="106" zoomScaleSheetLayoutView="100" workbookViewId="0">
      <selection sqref="A1:F1"/>
    </sheetView>
  </sheetViews>
  <sheetFormatPr baseColWidth="10" defaultColWidth="9.140625" defaultRowHeight="11.25" x14ac:dyDescent="0.2"/>
  <cols>
    <col min="1" max="1" width="10" style="40" customWidth="1"/>
    <col min="2" max="2" width="64.5703125" style="40" bestFit="1" customWidth="1"/>
    <col min="3" max="3" width="16.42578125" style="40" bestFit="1" customWidth="1"/>
    <col min="4" max="4" width="19.140625" style="40" customWidth="1"/>
    <col min="5" max="5" width="24.5703125" style="40" customWidth="1"/>
    <col min="6" max="6" width="22.7109375" style="40" customWidth="1"/>
    <col min="7" max="8" width="16.7109375" style="40" customWidth="1"/>
    <col min="9" max="16384" width="9.140625" style="40"/>
  </cols>
  <sheetData>
    <row r="1" spans="1:8" s="127" customFormat="1" ht="18.95" customHeight="1" x14ac:dyDescent="0.25">
      <c r="A1" s="379" t="s">
        <v>1509</v>
      </c>
      <c r="B1" s="380"/>
      <c r="C1" s="380"/>
      <c r="D1" s="380"/>
      <c r="E1" s="380"/>
      <c r="F1" s="380"/>
      <c r="G1" s="36" t="s">
        <v>95</v>
      </c>
      <c r="H1" s="37">
        <v>2022</v>
      </c>
    </row>
    <row r="2" spans="1:8" s="127" customFormat="1" ht="18.95" customHeight="1" x14ac:dyDescent="0.25">
      <c r="A2" s="379" t="s">
        <v>96</v>
      </c>
      <c r="B2" s="380"/>
      <c r="C2" s="380"/>
      <c r="D2" s="380"/>
      <c r="E2" s="380"/>
      <c r="F2" s="380"/>
      <c r="G2" s="36" t="s">
        <v>97</v>
      </c>
      <c r="H2" s="37" t="s">
        <v>599</v>
      </c>
    </row>
    <row r="3" spans="1:8" s="127" customFormat="1" ht="18.95" customHeight="1" x14ac:dyDescent="0.25">
      <c r="A3" s="379" t="s">
        <v>1508</v>
      </c>
      <c r="B3" s="380"/>
      <c r="C3" s="380"/>
      <c r="D3" s="380"/>
      <c r="E3" s="380"/>
      <c r="F3" s="380"/>
      <c r="G3" s="36" t="s">
        <v>98</v>
      </c>
      <c r="H3" s="37">
        <v>4</v>
      </c>
    </row>
    <row r="4" spans="1:8" x14ac:dyDescent="0.2">
      <c r="A4" s="38" t="s">
        <v>99</v>
      </c>
      <c r="B4" s="39"/>
      <c r="C4" s="39"/>
      <c r="D4" s="39"/>
      <c r="E4" s="39"/>
      <c r="F4" s="39"/>
      <c r="G4" s="39"/>
      <c r="H4" s="39"/>
    </row>
    <row r="6" spans="1:8" x14ac:dyDescent="0.2">
      <c r="A6" s="39" t="s">
        <v>100</v>
      </c>
      <c r="B6" s="39"/>
      <c r="C6" s="39"/>
      <c r="D6" s="39"/>
      <c r="E6" s="39"/>
      <c r="F6" s="39"/>
      <c r="G6" s="39"/>
      <c r="H6" s="39"/>
    </row>
    <row r="7" spans="1:8" x14ac:dyDescent="0.2">
      <c r="A7" s="41" t="s">
        <v>101</v>
      </c>
      <c r="B7" s="41" t="s">
        <v>102</v>
      </c>
      <c r="C7" s="41" t="s">
        <v>103</v>
      </c>
      <c r="D7" s="41" t="s">
        <v>104</v>
      </c>
      <c r="E7" s="41"/>
      <c r="F7" s="41"/>
      <c r="G7" s="41"/>
      <c r="H7" s="41"/>
    </row>
    <row r="8" spans="1:8" x14ac:dyDescent="0.2">
      <c r="A8" s="42">
        <v>1114</v>
      </c>
      <c r="B8" s="40" t="s">
        <v>105</v>
      </c>
      <c r="C8" s="114">
        <v>0</v>
      </c>
    </row>
    <row r="9" spans="1:8" x14ac:dyDescent="0.2">
      <c r="A9" s="42">
        <v>1115</v>
      </c>
      <c r="B9" s="40" t="s">
        <v>106</v>
      </c>
      <c r="C9" s="114">
        <v>0</v>
      </c>
    </row>
    <row r="10" spans="1:8" x14ac:dyDescent="0.2">
      <c r="A10" s="42">
        <v>1121</v>
      </c>
      <c r="B10" s="40" t="s">
        <v>107</v>
      </c>
      <c r="C10" s="114">
        <v>0</v>
      </c>
    </row>
    <row r="11" spans="1:8" x14ac:dyDescent="0.2">
      <c r="A11" s="42">
        <v>1211</v>
      </c>
      <c r="B11" s="40" t="s">
        <v>108</v>
      </c>
      <c r="C11" s="114">
        <v>0</v>
      </c>
    </row>
    <row r="13" spans="1:8" x14ac:dyDescent="0.2">
      <c r="A13" s="39" t="s">
        <v>109</v>
      </c>
      <c r="B13" s="39"/>
      <c r="C13" s="39"/>
      <c r="D13" s="39"/>
      <c r="E13" s="39"/>
      <c r="F13" s="39"/>
      <c r="G13" s="39"/>
      <c r="H13" s="39"/>
    </row>
    <row r="14" spans="1:8" x14ac:dyDescent="0.2">
      <c r="A14" s="41" t="s">
        <v>101</v>
      </c>
      <c r="B14" s="41" t="s">
        <v>102</v>
      </c>
      <c r="C14" s="41" t="s">
        <v>103</v>
      </c>
      <c r="D14" s="41">
        <v>2022</v>
      </c>
      <c r="E14" s="41">
        <f>D14-1</f>
        <v>2021</v>
      </c>
      <c r="F14" s="41">
        <f>E14-1</f>
        <v>2020</v>
      </c>
      <c r="G14" s="41">
        <f>F14-1</f>
        <v>2019</v>
      </c>
      <c r="H14" s="41" t="s">
        <v>110</v>
      </c>
    </row>
    <row r="15" spans="1:8" x14ac:dyDescent="0.2">
      <c r="A15" s="42">
        <v>1122</v>
      </c>
      <c r="B15" s="40" t="s">
        <v>111</v>
      </c>
      <c r="C15" s="267">
        <v>0</v>
      </c>
      <c r="D15" s="267">
        <v>0</v>
      </c>
      <c r="E15" s="267">
        <v>0</v>
      </c>
      <c r="F15" s="267">
        <v>0</v>
      </c>
      <c r="G15" s="267">
        <v>0</v>
      </c>
    </row>
    <row r="16" spans="1:8" x14ac:dyDescent="0.2">
      <c r="A16" s="42">
        <v>1124</v>
      </c>
      <c r="B16" s="40" t="s">
        <v>112</v>
      </c>
      <c r="C16" s="267">
        <v>0</v>
      </c>
      <c r="D16" s="267">
        <v>0</v>
      </c>
      <c r="E16" s="267">
        <v>0</v>
      </c>
      <c r="F16" s="267">
        <v>0</v>
      </c>
      <c r="G16" s="267">
        <v>0</v>
      </c>
    </row>
    <row r="18" spans="1:8" x14ac:dyDescent="0.2">
      <c r="A18" s="39" t="s">
        <v>113</v>
      </c>
      <c r="B18" s="39"/>
      <c r="C18" s="39"/>
      <c r="D18" s="39"/>
      <c r="E18" s="39"/>
      <c r="F18" s="39"/>
      <c r="G18" s="39"/>
      <c r="H18" s="39"/>
    </row>
    <row r="19" spans="1:8" x14ac:dyDescent="0.2">
      <c r="A19" s="41" t="s">
        <v>101</v>
      </c>
      <c r="B19" s="41" t="s">
        <v>102</v>
      </c>
      <c r="C19" s="41" t="s">
        <v>103</v>
      </c>
      <c r="D19" s="41" t="s">
        <v>114</v>
      </c>
      <c r="E19" s="41" t="s">
        <v>115</v>
      </c>
      <c r="F19" s="41" t="s">
        <v>116</v>
      </c>
      <c r="G19" s="41" t="s">
        <v>117</v>
      </c>
      <c r="H19" s="41" t="s">
        <v>118</v>
      </c>
    </row>
    <row r="20" spans="1:8" x14ac:dyDescent="0.2">
      <c r="A20" s="42">
        <v>1123</v>
      </c>
      <c r="B20" s="40" t="s">
        <v>119</v>
      </c>
      <c r="C20" s="268">
        <v>217000</v>
      </c>
      <c r="D20" s="268">
        <v>217000</v>
      </c>
      <c r="E20" s="268">
        <v>0</v>
      </c>
      <c r="F20" s="268">
        <v>0</v>
      </c>
      <c r="G20" s="268">
        <v>0</v>
      </c>
    </row>
    <row r="21" spans="1:8" x14ac:dyDescent="0.2">
      <c r="A21" s="42">
        <v>1125</v>
      </c>
      <c r="B21" s="40" t="s">
        <v>120</v>
      </c>
      <c r="C21" s="268">
        <v>1270</v>
      </c>
      <c r="D21" s="268">
        <v>1270</v>
      </c>
      <c r="E21" s="268">
        <v>0</v>
      </c>
      <c r="F21" s="268">
        <v>0</v>
      </c>
      <c r="G21" s="268">
        <v>0</v>
      </c>
    </row>
    <row r="22" spans="1:8" x14ac:dyDescent="0.2">
      <c r="A22" s="123">
        <v>1126</v>
      </c>
      <c r="B22" s="124" t="s">
        <v>121</v>
      </c>
      <c r="C22" s="268">
        <v>0</v>
      </c>
      <c r="D22" s="268">
        <v>0</v>
      </c>
      <c r="E22" s="268">
        <v>0</v>
      </c>
      <c r="F22" s="268">
        <v>0</v>
      </c>
      <c r="G22" s="268">
        <v>0</v>
      </c>
    </row>
    <row r="23" spans="1:8" x14ac:dyDescent="0.2">
      <c r="A23" s="123">
        <v>1129</v>
      </c>
      <c r="B23" s="124" t="s">
        <v>122</v>
      </c>
      <c r="C23" s="268">
        <v>0</v>
      </c>
      <c r="D23" s="268">
        <v>0</v>
      </c>
      <c r="E23" s="268">
        <v>0</v>
      </c>
      <c r="F23" s="268">
        <v>0</v>
      </c>
      <c r="G23" s="268">
        <v>0</v>
      </c>
    </row>
    <row r="24" spans="1:8" x14ac:dyDescent="0.2">
      <c r="A24" s="42">
        <v>1131</v>
      </c>
      <c r="B24" s="40" t="s">
        <v>123</v>
      </c>
      <c r="C24" s="268">
        <v>0</v>
      </c>
      <c r="D24" s="268">
        <v>0</v>
      </c>
      <c r="E24" s="268">
        <v>0</v>
      </c>
      <c r="F24" s="268">
        <v>0</v>
      </c>
      <c r="G24" s="268">
        <v>0</v>
      </c>
    </row>
    <row r="25" spans="1:8" x14ac:dyDescent="0.2">
      <c r="A25" s="42">
        <v>1132</v>
      </c>
      <c r="B25" s="40" t="s">
        <v>124</v>
      </c>
      <c r="C25" s="268">
        <v>0</v>
      </c>
      <c r="D25" s="268">
        <v>0</v>
      </c>
      <c r="E25" s="268">
        <v>0</v>
      </c>
      <c r="F25" s="268">
        <v>0</v>
      </c>
      <c r="G25" s="268">
        <v>0</v>
      </c>
    </row>
    <row r="26" spans="1:8" x14ac:dyDescent="0.2">
      <c r="A26" s="42">
        <v>1133</v>
      </c>
      <c r="B26" s="40" t="s">
        <v>125</v>
      </c>
      <c r="C26" s="268">
        <v>0</v>
      </c>
      <c r="D26" s="268">
        <v>0</v>
      </c>
      <c r="E26" s="268">
        <v>0</v>
      </c>
      <c r="F26" s="268">
        <v>0</v>
      </c>
      <c r="G26" s="268">
        <v>0</v>
      </c>
    </row>
    <row r="27" spans="1:8" x14ac:dyDescent="0.2">
      <c r="A27" s="42">
        <v>1134</v>
      </c>
      <c r="B27" s="40" t="s">
        <v>126</v>
      </c>
      <c r="C27" s="268">
        <v>0</v>
      </c>
      <c r="D27" s="268">
        <v>0</v>
      </c>
      <c r="E27" s="268">
        <v>0</v>
      </c>
      <c r="F27" s="268">
        <v>0</v>
      </c>
      <c r="G27" s="268">
        <v>0</v>
      </c>
    </row>
    <row r="28" spans="1:8" x14ac:dyDescent="0.2">
      <c r="A28" s="42">
        <v>1139</v>
      </c>
      <c r="B28" s="40" t="s">
        <v>127</v>
      </c>
      <c r="C28" s="268">
        <v>-17239.349999999999</v>
      </c>
      <c r="D28" s="268">
        <v>-17239.349999999999</v>
      </c>
      <c r="E28" s="268">
        <v>0</v>
      </c>
      <c r="F28" s="268">
        <v>0</v>
      </c>
      <c r="G28" s="268">
        <v>0</v>
      </c>
    </row>
    <row r="30" spans="1:8" x14ac:dyDescent="0.2">
      <c r="A30" s="39" t="s">
        <v>128</v>
      </c>
      <c r="B30" s="39"/>
      <c r="C30" s="39"/>
      <c r="D30" s="39"/>
      <c r="E30" s="39"/>
      <c r="F30" s="39"/>
      <c r="G30" s="39"/>
      <c r="H30" s="39"/>
    </row>
    <row r="31" spans="1:8" x14ac:dyDescent="0.2">
      <c r="A31" s="41" t="s">
        <v>101</v>
      </c>
      <c r="B31" s="41" t="s">
        <v>102</v>
      </c>
      <c r="C31" s="41" t="s">
        <v>103</v>
      </c>
      <c r="D31" s="41" t="s">
        <v>129</v>
      </c>
      <c r="E31" s="41" t="s">
        <v>130</v>
      </c>
      <c r="F31" s="41" t="s">
        <v>131</v>
      </c>
      <c r="G31" s="41" t="s">
        <v>132</v>
      </c>
      <c r="H31" s="41"/>
    </row>
    <row r="32" spans="1:8" x14ac:dyDescent="0.2">
      <c r="A32" s="42">
        <v>1140</v>
      </c>
      <c r="B32" s="40" t="s">
        <v>133</v>
      </c>
      <c r="C32" s="268">
        <v>41531.550000000003</v>
      </c>
    </row>
    <row r="33" spans="1:8" x14ac:dyDescent="0.2">
      <c r="A33" s="42">
        <v>1141</v>
      </c>
      <c r="B33" s="40" t="s">
        <v>134</v>
      </c>
      <c r="C33" s="268">
        <v>41531.550000000003</v>
      </c>
    </row>
    <row r="34" spans="1:8" x14ac:dyDescent="0.2">
      <c r="A34" s="42">
        <v>1142</v>
      </c>
      <c r="B34" s="40" t="s">
        <v>135</v>
      </c>
      <c r="C34" s="268">
        <v>0</v>
      </c>
    </row>
    <row r="35" spans="1:8" x14ac:dyDescent="0.2">
      <c r="A35" s="42">
        <v>1143</v>
      </c>
      <c r="B35" s="40" t="s">
        <v>136</v>
      </c>
      <c r="C35" s="268">
        <v>0</v>
      </c>
    </row>
    <row r="36" spans="1:8" x14ac:dyDescent="0.2">
      <c r="A36" s="42">
        <v>1144</v>
      </c>
      <c r="B36" s="40" t="s">
        <v>137</v>
      </c>
      <c r="C36" s="268">
        <v>0</v>
      </c>
    </row>
    <row r="37" spans="1:8" x14ac:dyDescent="0.2">
      <c r="A37" s="42">
        <v>1145</v>
      </c>
      <c r="B37" s="40" t="s">
        <v>138</v>
      </c>
      <c r="C37" s="268">
        <v>0</v>
      </c>
    </row>
    <row r="39" spans="1:8" x14ac:dyDescent="0.2">
      <c r="A39" s="39" t="s">
        <v>139</v>
      </c>
      <c r="B39" s="39"/>
      <c r="C39" s="39"/>
      <c r="D39" s="39"/>
      <c r="E39" s="39"/>
      <c r="F39" s="39"/>
      <c r="G39" s="39"/>
      <c r="H39" s="39"/>
    </row>
    <row r="40" spans="1:8" x14ac:dyDescent="0.2">
      <c r="A40" s="41" t="s">
        <v>101</v>
      </c>
      <c r="B40" s="41" t="s">
        <v>102</v>
      </c>
      <c r="C40" s="41" t="s">
        <v>103</v>
      </c>
      <c r="D40" s="41" t="s">
        <v>140</v>
      </c>
      <c r="E40" s="41" t="s">
        <v>141</v>
      </c>
      <c r="F40" s="41" t="s">
        <v>142</v>
      </c>
      <c r="G40" s="41"/>
      <c r="H40" s="41"/>
    </row>
    <row r="41" spans="1:8" x14ac:dyDescent="0.2">
      <c r="A41" s="42">
        <v>1150</v>
      </c>
      <c r="B41" s="40" t="s">
        <v>143</v>
      </c>
      <c r="C41" s="114">
        <v>0</v>
      </c>
    </row>
    <row r="42" spans="1:8" x14ac:dyDescent="0.2">
      <c r="A42" s="42">
        <v>1151</v>
      </c>
      <c r="B42" s="40" t="s">
        <v>144</v>
      </c>
      <c r="C42" s="114">
        <v>0</v>
      </c>
    </row>
    <row r="44" spans="1:8" x14ac:dyDescent="0.2">
      <c r="A44" s="39" t="s">
        <v>145</v>
      </c>
      <c r="B44" s="39"/>
      <c r="C44" s="39"/>
      <c r="D44" s="39"/>
      <c r="E44" s="39"/>
      <c r="F44" s="39"/>
      <c r="G44" s="39"/>
      <c r="H44" s="39"/>
    </row>
    <row r="45" spans="1:8" x14ac:dyDescent="0.2">
      <c r="A45" s="41" t="s">
        <v>101</v>
      </c>
      <c r="B45" s="41" t="s">
        <v>102</v>
      </c>
      <c r="C45" s="41" t="s">
        <v>103</v>
      </c>
      <c r="D45" s="41" t="s">
        <v>104</v>
      </c>
      <c r="E45" s="41" t="s">
        <v>118</v>
      </c>
      <c r="F45" s="41"/>
      <c r="G45" s="41"/>
      <c r="H45" s="41"/>
    </row>
    <row r="46" spans="1:8" x14ac:dyDescent="0.2">
      <c r="A46" s="42">
        <v>1213</v>
      </c>
      <c r="B46" s="40" t="s">
        <v>146</v>
      </c>
      <c r="C46" s="114">
        <v>0</v>
      </c>
    </row>
    <row r="48" spans="1:8" x14ac:dyDescent="0.2">
      <c r="A48" s="39" t="s">
        <v>147</v>
      </c>
      <c r="B48" s="39"/>
      <c r="C48" s="39"/>
      <c r="D48" s="39"/>
      <c r="E48" s="39"/>
      <c r="F48" s="39"/>
      <c r="G48" s="39"/>
      <c r="H48" s="39"/>
    </row>
    <row r="49" spans="1:8" x14ac:dyDescent="0.2">
      <c r="A49" s="41" t="s">
        <v>101</v>
      </c>
      <c r="B49" s="41" t="s">
        <v>102</v>
      </c>
      <c r="C49" s="41" t="s">
        <v>103</v>
      </c>
      <c r="D49" s="41"/>
      <c r="E49" s="41"/>
      <c r="F49" s="41"/>
      <c r="G49" s="41"/>
      <c r="H49" s="41"/>
    </row>
    <row r="50" spans="1:8" x14ac:dyDescent="0.2">
      <c r="A50" s="42">
        <v>1214</v>
      </c>
      <c r="B50" s="40" t="s">
        <v>148</v>
      </c>
      <c r="C50" s="114">
        <v>0</v>
      </c>
    </row>
    <row r="52" spans="1:8" x14ac:dyDescent="0.2">
      <c r="A52" s="39" t="s">
        <v>149</v>
      </c>
      <c r="B52" s="39"/>
      <c r="C52" s="39"/>
      <c r="D52" s="39"/>
      <c r="E52" s="39"/>
      <c r="F52" s="39"/>
      <c r="G52" s="39"/>
      <c r="H52" s="39"/>
    </row>
    <row r="53" spans="1:8" x14ac:dyDescent="0.2">
      <c r="A53" s="41" t="s">
        <v>101</v>
      </c>
      <c r="B53" s="41" t="s">
        <v>102</v>
      </c>
      <c r="C53" s="41" t="s">
        <v>103</v>
      </c>
      <c r="D53" s="41" t="s">
        <v>150</v>
      </c>
      <c r="E53" s="41" t="s">
        <v>151</v>
      </c>
      <c r="F53" s="41" t="s">
        <v>140</v>
      </c>
      <c r="G53" s="41" t="s">
        <v>152</v>
      </c>
      <c r="H53" s="41" t="s">
        <v>153</v>
      </c>
    </row>
    <row r="54" spans="1:8" x14ac:dyDescent="0.2">
      <c r="A54" s="42">
        <v>1230</v>
      </c>
      <c r="B54" s="40" t="s">
        <v>154</v>
      </c>
      <c r="C54" s="268">
        <v>4674237.66</v>
      </c>
      <c r="D54" s="268">
        <v>0</v>
      </c>
      <c r="E54" s="268">
        <v>0</v>
      </c>
    </row>
    <row r="55" spans="1:8" x14ac:dyDescent="0.2">
      <c r="A55" s="42">
        <v>1231</v>
      </c>
      <c r="B55" s="40" t="s">
        <v>155</v>
      </c>
      <c r="C55" s="268">
        <v>0</v>
      </c>
      <c r="D55" s="268">
        <v>0</v>
      </c>
      <c r="E55" s="268">
        <v>0</v>
      </c>
    </row>
    <row r="56" spans="1:8" x14ac:dyDescent="0.2">
      <c r="A56" s="42">
        <v>1232</v>
      </c>
      <c r="B56" s="40" t="s">
        <v>156</v>
      </c>
      <c r="C56" s="268">
        <v>0</v>
      </c>
      <c r="D56" s="268">
        <v>0</v>
      </c>
      <c r="E56" s="268">
        <v>0</v>
      </c>
    </row>
    <row r="57" spans="1:8" x14ac:dyDescent="0.2">
      <c r="A57" s="42">
        <v>1233</v>
      </c>
      <c r="B57" s="40" t="s">
        <v>157</v>
      </c>
      <c r="C57" s="268">
        <v>0</v>
      </c>
      <c r="D57" s="268">
        <v>0</v>
      </c>
      <c r="E57" s="268">
        <v>0</v>
      </c>
    </row>
    <row r="58" spans="1:8" x14ac:dyDescent="0.2">
      <c r="A58" s="42">
        <v>1234</v>
      </c>
      <c r="B58" s="40" t="s">
        <v>158</v>
      </c>
      <c r="C58" s="268">
        <v>0</v>
      </c>
      <c r="D58" s="268">
        <v>0</v>
      </c>
      <c r="E58" s="268">
        <v>0</v>
      </c>
    </row>
    <row r="59" spans="1:8" x14ac:dyDescent="0.2">
      <c r="A59" s="42">
        <v>1235</v>
      </c>
      <c r="B59" s="40" t="s">
        <v>159</v>
      </c>
      <c r="C59" s="268">
        <v>3487100.09</v>
      </c>
      <c r="D59" s="268">
        <v>0</v>
      </c>
      <c r="E59" s="268">
        <v>0</v>
      </c>
    </row>
    <row r="60" spans="1:8" x14ac:dyDescent="0.2">
      <c r="A60" s="42">
        <v>1236</v>
      </c>
      <c r="B60" s="40" t="s">
        <v>160</v>
      </c>
      <c r="C60" s="268">
        <v>1187137.57</v>
      </c>
      <c r="D60" s="268">
        <v>0</v>
      </c>
      <c r="E60" s="268">
        <v>0</v>
      </c>
    </row>
    <row r="61" spans="1:8" x14ac:dyDescent="0.2">
      <c r="A61" s="42">
        <v>1239</v>
      </c>
      <c r="B61" s="40" t="s">
        <v>161</v>
      </c>
      <c r="C61" s="268">
        <v>0</v>
      </c>
      <c r="D61" s="268">
        <v>0</v>
      </c>
      <c r="E61" s="268">
        <v>0</v>
      </c>
    </row>
    <row r="62" spans="1:8" x14ac:dyDescent="0.2">
      <c r="A62" s="42">
        <v>1240</v>
      </c>
      <c r="B62" s="40" t="s">
        <v>162</v>
      </c>
      <c r="C62" s="268">
        <v>12718103.26</v>
      </c>
      <c r="D62" s="268">
        <v>0</v>
      </c>
      <c r="E62" s="268">
        <v>3376181.33</v>
      </c>
      <c r="F62" s="40" t="s">
        <v>1507</v>
      </c>
      <c r="G62" s="198">
        <v>0.1</v>
      </c>
      <c r="H62" s="40" t="s">
        <v>1506</v>
      </c>
    </row>
    <row r="63" spans="1:8" x14ac:dyDescent="0.2">
      <c r="A63" s="42">
        <v>1241</v>
      </c>
      <c r="B63" s="40" t="s">
        <v>163</v>
      </c>
      <c r="C63" s="268">
        <v>1175446.01</v>
      </c>
      <c r="D63" s="268">
        <v>0</v>
      </c>
      <c r="E63" s="268">
        <v>581171.23</v>
      </c>
      <c r="F63" s="40" t="s">
        <v>1507</v>
      </c>
      <c r="G63" s="198">
        <v>0.1</v>
      </c>
      <c r="H63" s="40" t="s">
        <v>1506</v>
      </c>
    </row>
    <row r="64" spans="1:8" x14ac:dyDescent="0.2">
      <c r="A64" s="42">
        <v>1242</v>
      </c>
      <c r="B64" s="40" t="s">
        <v>164</v>
      </c>
      <c r="C64" s="268">
        <v>1769199</v>
      </c>
      <c r="D64" s="268">
        <v>0</v>
      </c>
      <c r="E64" s="268">
        <v>616713.5</v>
      </c>
      <c r="F64" s="40" t="s">
        <v>1507</v>
      </c>
      <c r="G64" s="198">
        <v>0.1</v>
      </c>
      <c r="H64" s="40" t="s">
        <v>1506</v>
      </c>
    </row>
    <row r="65" spans="1:8" x14ac:dyDescent="0.2">
      <c r="A65" s="42">
        <v>1243</v>
      </c>
      <c r="B65" s="40" t="s">
        <v>165</v>
      </c>
      <c r="C65" s="268">
        <v>0</v>
      </c>
      <c r="D65" s="268">
        <v>0</v>
      </c>
      <c r="E65" s="268">
        <v>0</v>
      </c>
      <c r="G65" s="198"/>
    </row>
    <row r="66" spans="1:8" x14ac:dyDescent="0.2">
      <c r="A66" s="42">
        <v>1244</v>
      </c>
      <c r="B66" s="40" t="s">
        <v>166</v>
      </c>
      <c r="C66" s="268">
        <v>2342147.65</v>
      </c>
      <c r="D66" s="268">
        <v>0</v>
      </c>
      <c r="E66" s="268">
        <v>1499346.05</v>
      </c>
      <c r="F66" s="40" t="s">
        <v>1507</v>
      </c>
      <c r="G66" s="198">
        <v>0.25</v>
      </c>
      <c r="H66" s="40" t="s">
        <v>1506</v>
      </c>
    </row>
    <row r="67" spans="1:8" x14ac:dyDescent="0.2">
      <c r="A67" s="42">
        <v>1245</v>
      </c>
      <c r="B67" s="40" t="s">
        <v>167</v>
      </c>
      <c r="C67" s="268">
        <v>0</v>
      </c>
      <c r="D67" s="268">
        <v>0</v>
      </c>
      <c r="E67" s="268">
        <v>0</v>
      </c>
    </row>
    <row r="68" spans="1:8" x14ac:dyDescent="0.2">
      <c r="A68" s="42">
        <v>1246</v>
      </c>
      <c r="B68" s="40" t="s">
        <v>168</v>
      </c>
      <c r="C68" s="268">
        <v>7431310.5999999996</v>
      </c>
      <c r="D68" s="268">
        <v>0</v>
      </c>
      <c r="E68" s="268">
        <v>665074.05000000005</v>
      </c>
      <c r="F68" s="40" t="s">
        <v>1507</v>
      </c>
      <c r="G68" s="198">
        <v>0.1</v>
      </c>
      <c r="H68" s="40" t="s">
        <v>1506</v>
      </c>
    </row>
    <row r="69" spans="1:8" x14ac:dyDescent="0.2">
      <c r="A69" s="42">
        <v>1247</v>
      </c>
      <c r="B69" s="40" t="s">
        <v>169</v>
      </c>
      <c r="C69" s="268">
        <v>0</v>
      </c>
      <c r="D69" s="268">
        <v>0</v>
      </c>
      <c r="E69" s="268">
        <v>0</v>
      </c>
    </row>
    <row r="70" spans="1:8" x14ac:dyDescent="0.2">
      <c r="A70" s="42">
        <v>1248</v>
      </c>
      <c r="B70" s="40" t="s">
        <v>170</v>
      </c>
      <c r="C70" s="268">
        <v>0</v>
      </c>
      <c r="D70" s="268">
        <v>0</v>
      </c>
      <c r="E70" s="268">
        <v>0</v>
      </c>
    </row>
    <row r="72" spans="1:8" x14ac:dyDescent="0.2">
      <c r="A72" s="39" t="s">
        <v>171</v>
      </c>
      <c r="B72" s="39"/>
      <c r="C72" s="39"/>
      <c r="D72" s="39"/>
      <c r="E72" s="39"/>
      <c r="F72" s="39"/>
      <c r="G72" s="39"/>
      <c r="H72" s="39"/>
    </row>
    <row r="73" spans="1:8" x14ac:dyDescent="0.2">
      <c r="A73" s="41" t="s">
        <v>101</v>
      </c>
      <c r="B73" s="41" t="s">
        <v>102</v>
      </c>
      <c r="C73" s="41" t="s">
        <v>103</v>
      </c>
      <c r="D73" s="41" t="s">
        <v>172</v>
      </c>
      <c r="E73" s="41" t="s">
        <v>173</v>
      </c>
      <c r="F73" s="41" t="s">
        <v>140</v>
      </c>
      <c r="G73" s="41" t="s">
        <v>152</v>
      </c>
      <c r="H73" s="41" t="s">
        <v>153</v>
      </c>
    </row>
    <row r="74" spans="1:8" x14ac:dyDescent="0.2">
      <c r="A74" s="42">
        <v>1250</v>
      </c>
      <c r="B74" s="40" t="s">
        <v>174</v>
      </c>
      <c r="C74" s="268">
        <v>555060</v>
      </c>
      <c r="D74" s="268">
        <v>0</v>
      </c>
      <c r="E74" s="268">
        <v>0</v>
      </c>
    </row>
    <row r="75" spans="1:8" x14ac:dyDescent="0.2">
      <c r="A75" s="42">
        <v>1251</v>
      </c>
      <c r="B75" s="40" t="s">
        <v>175</v>
      </c>
      <c r="C75" s="268">
        <v>555060</v>
      </c>
      <c r="D75" s="268">
        <v>0</v>
      </c>
      <c r="E75" s="268">
        <v>0</v>
      </c>
    </row>
    <row r="76" spans="1:8" x14ac:dyDescent="0.2">
      <c r="A76" s="42">
        <v>1252</v>
      </c>
      <c r="B76" s="40" t="s">
        <v>176</v>
      </c>
      <c r="C76" s="268">
        <v>0</v>
      </c>
      <c r="D76" s="268">
        <v>0</v>
      </c>
      <c r="E76" s="268">
        <v>0</v>
      </c>
    </row>
    <row r="77" spans="1:8" x14ac:dyDescent="0.2">
      <c r="A77" s="42">
        <v>1253</v>
      </c>
      <c r="B77" s="40" t="s">
        <v>177</v>
      </c>
      <c r="C77" s="268">
        <v>0</v>
      </c>
      <c r="D77" s="268">
        <v>0</v>
      </c>
      <c r="E77" s="268">
        <v>0</v>
      </c>
    </row>
    <row r="78" spans="1:8" x14ac:dyDescent="0.2">
      <c r="A78" s="42">
        <v>1254</v>
      </c>
      <c r="B78" s="40" t="s">
        <v>178</v>
      </c>
      <c r="C78" s="268">
        <v>0</v>
      </c>
      <c r="D78" s="268">
        <v>0</v>
      </c>
      <c r="E78" s="268">
        <v>0</v>
      </c>
    </row>
    <row r="79" spans="1:8" x14ac:dyDescent="0.2">
      <c r="A79" s="42">
        <v>1259</v>
      </c>
      <c r="B79" s="40" t="s">
        <v>179</v>
      </c>
      <c r="C79" s="268">
        <v>0</v>
      </c>
      <c r="D79" s="268">
        <v>0</v>
      </c>
      <c r="E79" s="268">
        <v>0</v>
      </c>
    </row>
    <row r="80" spans="1:8" x14ac:dyDescent="0.2">
      <c r="A80" s="42">
        <v>1270</v>
      </c>
      <c r="B80" s="40" t="s">
        <v>180</v>
      </c>
      <c r="C80" s="268">
        <v>4987745.9800000004</v>
      </c>
      <c r="D80" s="268">
        <v>0</v>
      </c>
      <c r="E80" s="268">
        <v>0</v>
      </c>
    </row>
    <row r="81" spans="1:8" x14ac:dyDescent="0.2">
      <c r="A81" s="42">
        <v>1271</v>
      </c>
      <c r="B81" s="40" t="s">
        <v>181</v>
      </c>
      <c r="C81" s="268">
        <v>4936207.4800000004</v>
      </c>
      <c r="D81" s="268">
        <v>0</v>
      </c>
      <c r="E81" s="268">
        <v>0</v>
      </c>
    </row>
    <row r="82" spans="1:8" x14ac:dyDescent="0.2">
      <c r="A82" s="42">
        <v>1272</v>
      </c>
      <c r="B82" s="40" t="s">
        <v>182</v>
      </c>
      <c r="C82" s="268">
        <v>0</v>
      </c>
      <c r="D82" s="268">
        <v>0</v>
      </c>
      <c r="E82" s="268">
        <v>0</v>
      </c>
    </row>
    <row r="83" spans="1:8" x14ac:dyDescent="0.2">
      <c r="A83" s="42">
        <v>1273</v>
      </c>
      <c r="B83" s="40" t="s">
        <v>183</v>
      </c>
      <c r="C83" s="268">
        <v>51538.5</v>
      </c>
      <c r="D83" s="268">
        <v>0</v>
      </c>
      <c r="E83" s="268">
        <v>0</v>
      </c>
    </row>
    <row r="84" spans="1:8" x14ac:dyDescent="0.2">
      <c r="A84" s="42">
        <v>1274</v>
      </c>
      <c r="B84" s="40" t="s">
        <v>184</v>
      </c>
      <c r="C84" s="268">
        <v>0</v>
      </c>
      <c r="D84" s="268">
        <v>0</v>
      </c>
      <c r="E84" s="268">
        <v>0</v>
      </c>
    </row>
    <row r="85" spans="1:8" x14ac:dyDescent="0.2">
      <c r="A85" s="42">
        <v>1275</v>
      </c>
      <c r="B85" s="40" t="s">
        <v>185</v>
      </c>
      <c r="C85" s="268">
        <v>0</v>
      </c>
      <c r="D85" s="268">
        <v>0</v>
      </c>
      <c r="E85" s="268">
        <v>0</v>
      </c>
    </row>
    <row r="86" spans="1:8" x14ac:dyDescent="0.2">
      <c r="A86" s="42">
        <v>1279</v>
      </c>
      <c r="B86" s="40" t="s">
        <v>186</v>
      </c>
      <c r="C86" s="268">
        <v>0</v>
      </c>
      <c r="D86" s="268">
        <v>0</v>
      </c>
      <c r="E86" s="268">
        <v>0</v>
      </c>
    </row>
    <row r="88" spans="1:8" x14ac:dyDescent="0.2">
      <c r="A88" s="39" t="s">
        <v>187</v>
      </c>
      <c r="B88" s="39"/>
      <c r="C88" s="39"/>
      <c r="D88" s="39"/>
      <c r="E88" s="39"/>
      <c r="F88" s="39"/>
      <c r="G88" s="39"/>
      <c r="H88" s="39"/>
    </row>
    <row r="89" spans="1:8" x14ac:dyDescent="0.2">
      <c r="A89" s="41" t="s">
        <v>101</v>
      </c>
      <c r="B89" s="41" t="s">
        <v>102</v>
      </c>
      <c r="C89" s="41" t="s">
        <v>103</v>
      </c>
      <c r="D89" s="41" t="s">
        <v>188</v>
      </c>
      <c r="E89" s="41"/>
      <c r="F89" s="41"/>
      <c r="G89" s="41"/>
      <c r="H89" s="41"/>
    </row>
    <row r="90" spans="1:8" x14ac:dyDescent="0.2">
      <c r="A90" s="42">
        <v>1160</v>
      </c>
      <c r="B90" s="40" t="s">
        <v>189</v>
      </c>
      <c r="C90" s="268">
        <v>0</v>
      </c>
    </row>
    <row r="91" spans="1:8" x14ac:dyDescent="0.2">
      <c r="A91" s="42">
        <v>1161</v>
      </c>
      <c r="B91" s="40" t="s">
        <v>190</v>
      </c>
      <c r="C91" s="268">
        <v>0</v>
      </c>
    </row>
    <row r="92" spans="1:8" x14ac:dyDescent="0.2">
      <c r="A92" s="42">
        <v>1162</v>
      </c>
      <c r="B92" s="40" t="s">
        <v>191</v>
      </c>
      <c r="C92" s="268">
        <v>0</v>
      </c>
    </row>
    <row r="94" spans="1:8" x14ac:dyDescent="0.2">
      <c r="A94" s="39" t="s">
        <v>192</v>
      </c>
      <c r="B94" s="39"/>
      <c r="C94" s="39"/>
      <c r="D94" s="39"/>
      <c r="E94" s="39"/>
      <c r="F94" s="39"/>
      <c r="G94" s="39"/>
      <c r="H94" s="39"/>
    </row>
    <row r="95" spans="1:8" x14ac:dyDescent="0.2">
      <c r="A95" s="41" t="s">
        <v>101</v>
      </c>
      <c r="B95" s="41" t="s">
        <v>102</v>
      </c>
      <c r="C95" s="41" t="s">
        <v>103</v>
      </c>
      <c r="D95" s="41" t="s">
        <v>118</v>
      </c>
      <c r="E95" s="41"/>
      <c r="F95" s="41"/>
      <c r="G95" s="41"/>
      <c r="H95" s="41"/>
    </row>
    <row r="96" spans="1:8" x14ac:dyDescent="0.2">
      <c r="A96" s="42">
        <v>1290</v>
      </c>
      <c r="B96" s="40" t="s">
        <v>193</v>
      </c>
      <c r="C96" s="114">
        <v>0</v>
      </c>
    </row>
    <row r="97" spans="1:8" x14ac:dyDescent="0.2">
      <c r="A97" s="42">
        <v>1291</v>
      </c>
      <c r="B97" s="40" t="s">
        <v>194</v>
      </c>
      <c r="C97" s="114">
        <v>0</v>
      </c>
    </row>
    <row r="98" spans="1:8" x14ac:dyDescent="0.2">
      <c r="A98" s="42">
        <v>1292</v>
      </c>
      <c r="B98" s="40" t="s">
        <v>195</v>
      </c>
      <c r="C98" s="114">
        <v>0</v>
      </c>
    </row>
    <row r="99" spans="1:8" x14ac:dyDescent="0.2">
      <c r="A99" s="42">
        <v>1293</v>
      </c>
      <c r="B99" s="40" t="s">
        <v>196</v>
      </c>
      <c r="C99" s="114">
        <v>0</v>
      </c>
    </row>
    <row r="101" spans="1:8" x14ac:dyDescent="0.2">
      <c r="A101" s="39" t="s">
        <v>197</v>
      </c>
      <c r="B101" s="39"/>
      <c r="C101" s="39"/>
      <c r="D101" s="39"/>
      <c r="E101" s="39"/>
      <c r="F101" s="39"/>
      <c r="G101" s="39"/>
      <c r="H101" s="39"/>
    </row>
    <row r="102" spans="1:8" x14ac:dyDescent="0.2">
      <c r="A102" s="41" t="s">
        <v>101</v>
      </c>
      <c r="B102" s="41" t="s">
        <v>102</v>
      </c>
      <c r="C102" s="41" t="s">
        <v>103</v>
      </c>
      <c r="D102" s="41" t="s">
        <v>114</v>
      </c>
      <c r="E102" s="41" t="s">
        <v>115</v>
      </c>
      <c r="F102" s="41" t="s">
        <v>116</v>
      </c>
      <c r="G102" s="41" t="s">
        <v>198</v>
      </c>
      <c r="H102" s="41" t="s">
        <v>199</v>
      </c>
    </row>
    <row r="103" spans="1:8" x14ac:dyDescent="0.2">
      <c r="A103" s="42">
        <v>2110</v>
      </c>
      <c r="B103" s="40" t="s">
        <v>200</v>
      </c>
      <c r="C103" s="268">
        <v>35578.43</v>
      </c>
      <c r="D103" s="268">
        <v>35578.43</v>
      </c>
      <c r="E103" s="268">
        <v>0</v>
      </c>
      <c r="F103" s="268">
        <v>0</v>
      </c>
      <c r="G103" s="268">
        <v>0</v>
      </c>
    </row>
    <row r="104" spans="1:8" x14ac:dyDescent="0.2">
      <c r="A104" s="42">
        <v>2111</v>
      </c>
      <c r="B104" s="40" t="s">
        <v>201</v>
      </c>
      <c r="C104" s="268">
        <v>0</v>
      </c>
      <c r="D104" s="268">
        <v>0</v>
      </c>
      <c r="E104" s="268">
        <v>0</v>
      </c>
      <c r="F104" s="268">
        <v>0</v>
      </c>
      <c r="G104" s="268">
        <v>0</v>
      </c>
    </row>
    <row r="105" spans="1:8" x14ac:dyDescent="0.2">
      <c r="A105" s="42">
        <v>2112</v>
      </c>
      <c r="B105" s="40" t="s">
        <v>202</v>
      </c>
      <c r="C105" s="268">
        <v>0</v>
      </c>
      <c r="D105" s="268">
        <v>0</v>
      </c>
      <c r="E105" s="268">
        <v>0</v>
      </c>
      <c r="F105" s="268">
        <v>0</v>
      </c>
      <c r="G105" s="268">
        <v>0</v>
      </c>
    </row>
    <row r="106" spans="1:8" x14ac:dyDescent="0.2">
      <c r="A106" s="42">
        <v>2113</v>
      </c>
      <c r="B106" s="40" t="s">
        <v>203</v>
      </c>
      <c r="C106" s="268">
        <v>0</v>
      </c>
      <c r="D106" s="268">
        <v>0</v>
      </c>
      <c r="E106" s="268">
        <v>0</v>
      </c>
      <c r="F106" s="268">
        <v>0</v>
      </c>
      <c r="G106" s="268">
        <v>0</v>
      </c>
    </row>
    <row r="107" spans="1:8" x14ac:dyDescent="0.2">
      <c r="A107" s="42">
        <v>2114</v>
      </c>
      <c r="B107" s="40" t="s">
        <v>204</v>
      </c>
      <c r="C107" s="268">
        <v>0</v>
      </c>
      <c r="D107" s="268">
        <v>0</v>
      </c>
      <c r="E107" s="268">
        <v>0</v>
      </c>
      <c r="F107" s="268">
        <v>0</v>
      </c>
      <c r="G107" s="268">
        <v>0</v>
      </c>
    </row>
    <row r="108" spans="1:8" x14ac:dyDescent="0.2">
      <c r="A108" s="42">
        <v>2115</v>
      </c>
      <c r="B108" s="40" t="s">
        <v>205</v>
      </c>
      <c r="C108" s="268">
        <v>0</v>
      </c>
      <c r="D108" s="268">
        <v>0</v>
      </c>
      <c r="E108" s="268">
        <v>0</v>
      </c>
      <c r="F108" s="268">
        <v>0</v>
      </c>
      <c r="G108" s="268">
        <v>0</v>
      </c>
    </row>
    <row r="109" spans="1:8" x14ac:dyDescent="0.2">
      <c r="A109" s="42">
        <v>2116</v>
      </c>
      <c r="B109" s="40" t="s">
        <v>206</v>
      </c>
      <c r="C109" s="268">
        <v>0</v>
      </c>
      <c r="D109" s="268">
        <v>0</v>
      </c>
      <c r="E109" s="268">
        <v>0</v>
      </c>
      <c r="F109" s="268">
        <v>0</v>
      </c>
      <c r="G109" s="268">
        <v>0</v>
      </c>
    </row>
    <row r="110" spans="1:8" x14ac:dyDescent="0.2">
      <c r="A110" s="42">
        <v>2117</v>
      </c>
      <c r="B110" s="40" t="s">
        <v>207</v>
      </c>
      <c r="C110" s="268">
        <v>35578.43</v>
      </c>
      <c r="D110" s="268">
        <v>35578.43</v>
      </c>
      <c r="E110" s="268">
        <v>0</v>
      </c>
      <c r="F110" s="268">
        <v>0</v>
      </c>
      <c r="G110" s="268">
        <v>0</v>
      </c>
    </row>
    <row r="111" spans="1:8" x14ac:dyDescent="0.2">
      <c r="A111" s="42">
        <v>2118</v>
      </c>
      <c r="B111" s="40" t="s">
        <v>208</v>
      </c>
      <c r="C111" s="268">
        <v>0</v>
      </c>
      <c r="D111" s="268">
        <v>0</v>
      </c>
      <c r="E111" s="268">
        <v>0</v>
      </c>
      <c r="F111" s="268">
        <v>0</v>
      </c>
      <c r="G111" s="268">
        <v>0</v>
      </c>
    </row>
    <row r="112" spans="1:8" x14ac:dyDescent="0.2">
      <c r="A112" s="42">
        <v>2119</v>
      </c>
      <c r="B112" s="40" t="s">
        <v>209</v>
      </c>
      <c r="C112" s="268">
        <v>0</v>
      </c>
      <c r="D112" s="268">
        <v>0</v>
      </c>
      <c r="E112" s="268">
        <v>0</v>
      </c>
      <c r="F112" s="268">
        <v>0</v>
      </c>
      <c r="G112" s="268">
        <v>0</v>
      </c>
    </row>
    <row r="113" spans="1:8" x14ac:dyDescent="0.2">
      <c r="A113" s="42">
        <v>2120</v>
      </c>
      <c r="B113" s="40" t="s">
        <v>210</v>
      </c>
      <c r="C113" s="268">
        <v>0</v>
      </c>
      <c r="D113" s="268">
        <v>0</v>
      </c>
      <c r="E113" s="268">
        <v>0</v>
      </c>
      <c r="F113" s="268">
        <v>0</v>
      </c>
      <c r="G113" s="268">
        <v>0</v>
      </c>
    </row>
    <row r="114" spans="1:8" x14ac:dyDescent="0.2">
      <c r="A114" s="42">
        <v>2121</v>
      </c>
      <c r="B114" s="40" t="s">
        <v>211</v>
      </c>
      <c r="C114" s="268">
        <v>0</v>
      </c>
      <c r="D114" s="268">
        <v>0</v>
      </c>
      <c r="E114" s="268">
        <v>0</v>
      </c>
      <c r="F114" s="268">
        <v>0</v>
      </c>
      <c r="G114" s="268">
        <v>0</v>
      </c>
    </row>
    <row r="115" spans="1:8" x14ac:dyDescent="0.2">
      <c r="A115" s="42">
        <v>2122</v>
      </c>
      <c r="B115" s="40" t="s">
        <v>212</v>
      </c>
      <c r="C115" s="268">
        <v>0</v>
      </c>
      <c r="D115" s="268">
        <v>0</v>
      </c>
      <c r="E115" s="268">
        <v>0</v>
      </c>
      <c r="F115" s="268">
        <v>0</v>
      </c>
      <c r="G115" s="268">
        <v>0</v>
      </c>
    </row>
    <row r="116" spans="1:8" x14ac:dyDescent="0.2">
      <c r="A116" s="42">
        <v>2129</v>
      </c>
      <c r="B116" s="40" t="s">
        <v>213</v>
      </c>
      <c r="C116" s="268">
        <v>0</v>
      </c>
      <c r="D116" s="268">
        <v>0</v>
      </c>
      <c r="E116" s="268">
        <v>0</v>
      </c>
      <c r="F116" s="268">
        <v>0</v>
      </c>
      <c r="G116" s="268">
        <v>0</v>
      </c>
    </row>
    <row r="118" spans="1:8" x14ac:dyDescent="0.2">
      <c r="A118" s="39" t="s">
        <v>214</v>
      </c>
      <c r="B118" s="39"/>
      <c r="C118" s="39"/>
      <c r="D118" s="39"/>
      <c r="E118" s="39"/>
      <c r="F118" s="39"/>
      <c r="G118" s="39"/>
      <c r="H118" s="39"/>
    </row>
    <row r="119" spans="1:8" x14ac:dyDescent="0.2">
      <c r="A119" s="41" t="s">
        <v>101</v>
      </c>
      <c r="B119" s="41" t="s">
        <v>102</v>
      </c>
      <c r="C119" s="41" t="s">
        <v>103</v>
      </c>
      <c r="D119" s="41" t="s">
        <v>215</v>
      </c>
      <c r="E119" s="41" t="s">
        <v>118</v>
      </c>
      <c r="F119" s="41"/>
      <c r="G119" s="41"/>
      <c r="H119" s="41"/>
    </row>
    <row r="120" spans="1:8" x14ac:dyDescent="0.2">
      <c r="A120" s="42">
        <v>2160</v>
      </c>
      <c r="B120" s="40" t="s">
        <v>216</v>
      </c>
      <c r="C120" s="268">
        <v>0</v>
      </c>
    </row>
    <row r="121" spans="1:8" x14ac:dyDescent="0.2">
      <c r="A121" s="42">
        <v>2161</v>
      </c>
      <c r="B121" s="40" t="s">
        <v>217</v>
      </c>
      <c r="C121" s="268">
        <v>0</v>
      </c>
    </row>
    <row r="122" spans="1:8" x14ac:dyDescent="0.2">
      <c r="A122" s="42">
        <v>2162</v>
      </c>
      <c r="B122" s="40" t="s">
        <v>218</v>
      </c>
      <c r="C122" s="268">
        <v>0</v>
      </c>
    </row>
    <row r="123" spans="1:8" x14ac:dyDescent="0.2">
      <c r="A123" s="42">
        <v>2163</v>
      </c>
      <c r="B123" s="40" t="s">
        <v>219</v>
      </c>
      <c r="C123" s="268">
        <v>0</v>
      </c>
    </row>
    <row r="124" spans="1:8" x14ac:dyDescent="0.2">
      <c r="A124" s="42">
        <v>2164</v>
      </c>
      <c r="B124" s="40" t="s">
        <v>220</v>
      </c>
      <c r="C124" s="268">
        <v>0</v>
      </c>
    </row>
    <row r="125" spans="1:8" x14ac:dyDescent="0.2">
      <c r="A125" s="42">
        <v>2165</v>
      </c>
      <c r="B125" s="40" t="s">
        <v>221</v>
      </c>
      <c r="C125" s="268">
        <v>0</v>
      </c>
    </row>
    <row r="126" spans="1:8" x14ac:dyDescent="0.2">
      <c r="A126" s="42">
        <v>2166</v>
      </c>
      <c r="B126" s="40" t="s">
        <v>222</v>
      </c>
      <c r="C126" s="268">
        <v>0</v>
      </c>
    </row>
    <row r="127" spans="1:8" x14ac:dyDescent="0.2">
      <c r="A127" s="42">
        <v>2250</v>
      </c>
      <c r="B127" s="40" t="s">
        <v>223</v>
      </c>
      <c r="C127" s="268">
        <v>0</v>
      </c>
    </row>
    <row r="128" spans="1:8" x14ac:dyDescent="0.2">
      <c r="A128" s="42">
        <v>2251</v>
      </c>
      <c r="B128" s="40" t="s">
        <v>224</v>
      </c>
      <c r="C128" s="268">
        <v>0</v>
      </c>
    </row>
    <row r="129" spans="1:8" x14ac:dyDescent="0.2">
      <c r="A129" s="42">
        <v>2252</v>
      </c>
      <c r="B129" s="40" t="s">
        <v>225</v>
      </c>
      <c r="C129" s="268">
        <v>0</v>
      </c>
    </row>
    <row r="130" spans="1:8" x14ac:dyDescent="0.2">
      <c r="A130" s="42">
        <v>2253</v>
      </c>
      <c r="B130" s="40" t="s">
        <v>226</v>
      </c>
      <c r="C130" s="268">
        <v>0</v>
      </c>
    </row>
    <row r="131" spans="1:8" x14ac:dyDescent="0.2">
      <c r="A131" s="42">
        <v>2254</v>
      </c>
      <c r="B131" s="40" t="s">
        <v>227</v>
      </c>
      <c r="C131" s="268">
        <v>0</v>
      </c>
    </row>
    <row r="132" spans="1:8" x14ac:dyDescent="0.2">
      <c r="A132" s="42">
        <v>2255</v>
      </c>
      <c r="B132" s="40" t="s">
        <v>228</v>
      </c>
      <c r="C132" s="268">
        <v>0</v>
      </c>
    </row>
    <row r="133" spans="1:8" x14ac:dyDescent="0.2">
      <c r="A133" s="42">
        <v>2256</v>
      </c>
      <c r="B133" s="40" t="s">
        <v>229</v>
      </c>
      <c r="C133" s="268">
        <v>0</v>
      </c>
    </row>
    <row r="135" spans="1:8" x14ac:dyDescent="0.2">
      <c r="A135" s="39" t="s">
        <v>230</v>
      </c>
      <c r="B135" s="39"/>
      <c r="C135" s="39"/>
      <c r="D135" s="39"/>
      <c r="E135" s="39"/>
      <c r="F135" s="39"/>
      <c r="G135" s="39"/>
      <c r="H135" s="39"/>
    </row>
    <row r="136" spans="1:8" x14ac:dyDescent="0.2">
      <c r="A136" s="46" t="s">
        <v>101</v>
      </c>
      <c r="B136" s="46" t="s">
        <v>102</v>
      </c>
      <c r="C136" s="46" t="s">
        <v>103</v>
      </c>
      <c r="D136" s="46" t="s">
        <v>215</v>
      </c>
      <c r="E136" s="46" t="s">
        <v>118</v>
      </c>
      <c r="F136" s="46"/>
      <c r="G136" s="46"/>
      <c r="H136" s="46"/>
    </row>
    <row r="137" spans="1:8" x14ac:dyDescent="0.2">
      <c r="A137" s="42">
        <v>2159</v>
      </c>
      <c r="B137" s="40" t="s">
        <v>231</v>
      </c>
      <c r="C137" s="268">
        <v>0</v>
      </c>
    </row>
    <row r="138" spans="1:8" x14ac:dyDescent="0.2">
      <c r="A138" s="42">
        <v>2199</v>
      </c>
      <c r="B138" s="40" t="s">
        <v>232</v>
      </c>
      <c r="C138" s="268">
        <v>0</v>
      </c>
    </row>
    <row r="139" spans="1:8" x14ac:dyDescent="0.2">
      <c r="A139" s="42">
        <v>2240</v>
      </c>
      <c r="B139" s="40" t="s">
        <v>233</v>
      </c>
      <c r="C139" s="268">
        <v>0</v>
      </c>
    </row>
    <row r="140" spans="1:8" x14ac:dyDescent="0.2">
      <c r="A140" s="42">
        <v>2241</v>
      </c>
      <c r="B140" s="40" t="s">
        <v>234</v>
      </c>
      <c r="C140" s="268">
        <v>0</v>
      </c>
    </row>
    <row r="141" spans="1:8" x14ac:dyDescent="0.2">
      <c r="A141" s="42">
        <v>2242</v>
      </c>
      <c r="B141" s="40" t="s">
        <v>235</v>
      </c>
      <c r="C141" s="268">
        <v>0</v>
      </c>
    </row>
    <row r="142" spans="1:8" x14ac:dyDescent="0.2">
      <c r="A142" s="42">
        <v>2249</v>
      </c>
      <c r="B142" s="40" t="s">
        <v>236</v>
      </c>
      <c r="C142" s="268">
        <v>0</v>
      </c>
    </row>
    <row r="144" spans="1:8" x14ac:dyDescent="0.2">
      <c r="B144" s="40" t="s">
        <v>237</v>
      </c>
    </row>
    <row r="146" spans="2:5" x14ac:dyDescent="0.2">
      <c r="B146" s="197"/>
      <c r="C146" s="197"/>
      <c r="D146" s="197"/>
      <c r="E146" s="197"/>
    </row>
  </sheetData>
  <sheetProtection formatCells="0" formatColumns="0" formatRows="0" insertColumns="0" insertRows="0" insertHyperlinks="0" deleteColumns="0" deleteRows="0" sort="0" autoFilter="0" pivotTables="0"/>
  <mergeCells count="3">
    <mergeCell ref="A1:F1"/>
    <mergeCell ref="A2:F2"/>
    <mergeCell ref="A3:F3"/>
  </mergeCells>
  <pageMargins left="0.70866141732283472" right="0.70866141732283472" top="0.74803149606299213" bottom="0.74803149606299213" header="0.31496062992125984" footer="0.31496062992125984"/>
  <pageSetup scale="47" orientation="portrait" r:id="rId1"/>
  <headerFooter>
    <oddFooter>&amp;L&amp;F&amp;A</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2"/>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40" customWidth="1"/>
    <col min="2" max="2" width="72.85546875" style="40" bestFit="1" customWidth="1"/>
    <col min="3" max="3" width="15.7109375" style="40" customWidth="1"/>
    <col min="4" max="5" width="19.7109375" style="40" customWidth="1"/>
    <col min="6" max="16384" width="9.140625" style="40"/>
  </cols>
  <sheetData>
    <row r="1" spans="1:5" s="128" customFormat="1" ht="18.95" customHeight="1" x14ac:dyDescent="0.25">
      <c r="A1" s="377" t="s">
        <v>1509</v>
      </c>
      <c r="B1" s="377"/>
      <c r="C1" s="377"/>
      <c r="D1" s="36" t="s">
        <v>95</v>
      </c>
      <c r="E1" s="37">
        <v>2022</v>
      </c>
    </row>
    <row r="2" spans="1:5" s="127" customFormat="1" ht="18.95" customHeight="1" x14ac:dyDescent="0.25">
      <c r="A2" s="377" t="s">
        <v>435</v>
      </c>
      <c r="B2" s="377"/>
      <c r="C2" s="377"/>
      <c r="D2" s="36" t="s">
        <v>97</v>
      </c>
      <c r="E2" s="37" t="s">
        <v>599</v>
      </c>
    </row>
    <row r="3" spans="1:5" s="127" customFormat="1" ht="18.95" customHeight="1" x14ac:dyDescent="0.25">
      <c r="A3" s="377" t="s">
        <v>1508</v>
      </c>
      <c r="B3" s="377"/>
      <c r="C3" s="377"/>
      <c r="D3" s="36" t="s">
        <v>98</v>
      </c>
      <c r="E3" s="37">
        <v>4</v>
      </c>
    </row>
    <row r="4" spans="1:5" x14ac:dyDescent="0.2">
      <c r="A4" s="38" t="s">
        <v>99</v>
      </c>
      <c r="B4" s="39"/>
      <c r="C4" s="39"/>
      <c r="D4" s="39"/>
      <c r="E4" s="39"/>
    </row>
    <row r="6" spans="1:5" x14ac:dyDescent="0.2">
      <c r="A6" s="52" t="s">
        <v>434</v>
      </c>
      <c r="B6" s="52"/>
      <c r="C6" s="52"/>
      <c r="D6" s="52"/>
      <c r="E6" s="52"/>
    </row>
    <row r="7" spans="1:5" x14ac:dyDescent="0.2">
      <c r="A7" s="51" t="s">
        <v>101</v>
      </c>
      <c r="B7" s="51" t="s">
        <v>102</v>
      </c>
      <c r="C7" s="51" t="s">
        <v>103</v>
      </c>
      <c r="D7" s="51" t="s">
        <v>386</v>
      </c>
      <c r="E7" s="51"/>
    </row>
    <row r="8" spans="1:5" x14ac:dyDescent="0.2">
      <c r="A8" s="54">
        <v>4100</v>
      </c>
      <c r="B8" s="47" t="s">
        <v>433</v>
      </c>
      <c r="C8" s="270">
        <v>28985722.84</v>
      </c>
      <c r="D8" s="47"/>
      <c r="E8" s="53"/>
    </row>
    <row r="9" spans="1:5" x14ac:dyDescent="0.2">
      <c r="A9" s="54">
        <v>4110</v>
      </c>
      <c r="B9" s="47" t="s">
        <v>432</v>
      </c>
      <c r="C9" s="270">
        <v>0</v>
      </c>
      <c r="D9" s="47"/>
      <c r="E9" s="53"/>
    </row>
    <row r="10" spans="1:5" x14ac:dyDescent="0.2">
      <c r="A10" s="54">
        <v>4111</v>
      </c>
      <c r="B10" s="47" t="s">
        <v>431</v>
      </c>
      <c r="C10" s="270">
        <v>0</v>
      </c>
      <c r="D10" s="47"/>
      <c r="E10" s="53"/>
    </row>
    <row r="11" spans="1:5" x14ac:dyDescent="0.2">
      <c r="A11" s="54">
        <v>4112</v>
      </c>
      <c r="B11" s="47" t="s">
        <v>430</v>
      </c>
      <c r="C11" s="270">
        <v>0</v>
      </c>
      <c r="D11" s="47"/>
      <c r="E11" s="53"/>
    </row>
    <row r="12" spans="1:5" x14ac:dyDescent="0.2">
      <c r="A12" s="54">
        <v>4113</v>
      </c>
      <c r="B12" s="47" t="s">
        <v>429</v>
      </c>
      <c r="C12" s="270">
        <v>0</v>
      </c>
      <c r="D12" s="47"/>
      <c r="E12" s="53"/>
    </row>
    <row r="13" spans="1:5" x14ac:dyDescent="0.2">
      <c r="A13" s="54">
        <v>4114</v>
      </c>
      <c r="B13" s="47" t="s">
        <v>428</v>
      </c>
      <c r="C13" s="270">
        <v>0</v>
      </c>
      <c r="D13" s="47"/>
      <c r="E13" s="53"/>
    </row>
    <row r="14" spans="1:5" x14ac:dyDescent="0.2">
      <c r="A14" s="54">
        <v>4115</v>
      </c>
      <c r="B14" s="47" t="s">
        <v>427</v>
      </c>
      <c r="C14" s="270">
        <v>0</v>
      </c>
      <c r="D14" s="47"/>
      <c r="E14" s="53"/>
    </row>
    <row r="15" spans="1:5" x14ac:dyDescent="0.2">
      <c r="A15" s="54">
        <v>4116</v>
      </c>
      <c r="B15" s="47" t="s">
        <v>426</v>
      </c>
      <c r="C15" s="270">
        <v>0</v>
      </c>
      <c r="D15" s="47"/>
      <c r="E15" s="53"/>
    </row>
    <row r="16" spans="1:5" x14ac:dyDescent="0.2">
      <c r="A16" s="54">
        <v>4117</v>
      </c>
      <c r="B16" s="47" t="s">
        <v>425</v>
      </c>
      <c r="C16" s="270">
        <v>0</v>
      </c>
      <c r="D16" s="47"/>
      <c r="E16" s="53"/>
    </row>
    <row r="17" spans="1:5" ht="22.5" x14ac:dyDescent="0.2">
      <c r="A17" s="54">
        <v>4118</v>
      </c>
      <c r="B17" s="55" t="s">
        <v>424</v>
      </c>
      <c r="C17" s="270">
        <v>0</v>
      </c>
      <c r="D17" s="47"/>
      <c r="E17" s="53"/>
    </row>
    <row r="18" spans="1:5" x14ac:dyDescent="0.2">
      <c r="A18" s="54">
        <v>4119</v>
      </c>
      <c r="B18" s="47" t="s">
        <v>423</v>
      </c>
      <c r="C18" s="270">
        <v>0</v>
      </c>
      <c r="D18" s="47"/>
      <c r="E18" s="53"/>
    </row>
    <row r="19" spans="1:5" x14ac:dyDescent="0.2">
      <c r="A19" s="54">
        <v>4120</v>
      </c>
      <c r="B19" s="47" t="s">
        <v>422</v>
      </c>
      <c r="C19" s="270">
        <v>0</v>
      </c>
      <c r="D19" s="47"/>
      <c r="E19" s="53"/>
    </row>
    <row r="20" spans="1:5" x14ac:dyDescent="0.2">
      <c r="A20" s="54">
        <v>4121</v>
      </c>
      <c r="B20" s="47" t="s">
        <v>421</v>
      </c>
      <c r="C20" s="270">
        <v>0</v>
      </c>
      <c r="D20" s="47"/>
      <c r="E20" s="53"/>
    </row>
    <row r="21" spans="1:5" x14ac:dyDescent="0.2">
      <c r="A21" s="54">
        <v>4122</v>
      </c>
      <c r="B21" s="47" t="s">
        <v>420</v>
      </c>
      <c r="C21" s="270">
        <v>0</v>
      </c>
      <c r="D21" s="47"/>
      <c r="E21" s="53"/>
    </row>
    <row r="22" spans="1:5" x14ac:dyDescent="0.2">
      <c r="A22" s="54">
        <v>4123</v>
      </c>
      <c r="B22" s="47" t="s">
        <v>419</v>
      </c>
      <c r="C22" s="270">
        <v>0</v>
      </c>
      <c r="D22" s="47"/>
      <c r="E22" s="53"/>
    </row>
    <row r="23" spans="1:5" x14ac:dyDescent="0.2">
      <c r="A23" s="54">
        <v>4124</v>
      </c>
      <c r="B23" s="47" t="s">
        <v>418</v>
      </c>
      <c r="C23" s="270">
        <v>0</v>
      </c>
      <c r="D23" s="47"/>
      <c r="E23" s="53"/>
    </row>
    <row r="24" spans="1:5" x14ac:dyDescent="0.2">
      <c r="A24" s="54">
        <v>4129</v>
      </c>
      <c r="B24" s="47" t="s">
        <v>417</v>
      </c>
      <c r="C24" s="270">
        <v>0</v>
      </c>
      <c r="D24" s="47"/>
      <c r="E24" s="53"/>
    </row>
    <row r="25" spans="1:5" x14ac:dyDescent="0.2">
      <c r="A25" s="54">
        <v>4130</v>
      </c>
      <c r="B25" s="47" t="s">
        <v>416</v>
      </c>
      <c r="C25" s="270">
        <v>0</v>
      </c>
      <c r="D25" s="47"/>
      <c r="E25" s="53"/>
    </row>
    <row r="26" spans="1:5" x14ac:dyDescent="0.2">
      <c r="A26" s="54">
        <v>4131</v>
      </c>
      <c r="B26" s="47" t="s">
        <v>415</v>
      </c>
      <c r="C26" s="270">
        <v>0</v>
      </c>
      <c r="D26" s="47"/>
      <c r="E26" s="53"/>
    </row>
    <row r="27" spans="1:5" ht="22.5" x14ac:dyDescent="0.2">
      <c r="A27" s="54">
        <v>4132</v>
      </c>
      <c r="B27" s="55" t="s">
        <v>414</v>
      </c>
      <c r="C27" s="270">
        <v>0</v>
      </c>
      <c r="D27" s="47"/>
      <c r="E27" s="53"/>
    </row>
    <row r="28" spans="1:5" x14ac:dyDescent="0.2">
      <c r="A28" s="54">
        <v>4140</v>
      </c>
      <c r="B28" s="47" t="s">
        <v>413</v>
      </c>
      <c r="C28" s="270">
        <v>11676558.59</v>
      </c>
      <c r="D28" s="47"/>
      <c r="E28" s="53"/>
    </row>
    <row r="29" spans="1:5" x14ac:dyDescent="0.2">
      <c r="A29" s="54">
        <v>4141</v>
      </c>
      <c r="B29" s="47" t="s">
        <v>412</v>
      </c>
      <c r="C29" s="270">
        <v>9774179.2100000009</v>
      </c>
      <c r="D29" s="47"/>
      <c r="E29" s="53"/>
    </row>
    <row r="30" spans="1:5" x14ac:dyDescent="0.2">
      <c r="A30" s="54">
        <v>4143</v>
      </c>
      <c r="B30" s="47" t="s">
        <v>411</v>
      </c>
      <c r="C30" s="270">
        <v>1902379.38</v>
      </c>
      <c r="D30" s="47"/>
      <c r="E30" s="53"/>
    </row>
    <row r="31" spans="1:5" x14ac:dyDescent="0.2">
      <c r="A31" s="54">
        <v>4144</v>
      </c>
      <c r="B31" s="47" t="s">
        <v>410</v>
      </c>
      <c r="C31" s="270">
        <v>0</v>
      </c>
      <c r="D31" s="47"/>
      <c r="E31" s="53"/>
    </row>
    <row r="32" spans="1:5" ht="22.5" x14ac:dyDescent="0.2">
      <c r="A32" s="54">
        <v>4145</v>
      </c>
      <c r="B32" s="55" t="s">
        <v>409</v>
      </c>
      <c r="C32" s="270">
        <v>0</v>
      </c>
      <c r="D32" s="47"/>
      <c r="E32" s="53"/>
    </row>
    <row r="33" spans="1:5" x14ac:dyDescent="0.2">
      <c r="A33" s="54">
        <v>4149</v>
      </c>
      <c r="B33" s="47" t="s">
        <v>408</v>
      </c>
      <c r="C33" s="270">
        <v>0</v>
      </c>
      <c r="D33" s="47"/>
      <c r="E33" s="53"/>
    </row>
    <row r="34" spans="1:5" x14ac:dyDescent="0.2">
      <c r="A34" s="54">
        <v>4150</v>
      </c>
      <c r="B34" s="47" t="s">
        <v>407</v>
      </c>
      <c r="C34" s="270">
        <v>17309164.25</v>
      </c>
      <c r="D34" s="47"/>
      <c r="E34" s="53"/>
    </row>
    <row r="35" spans="1:5" x14ac:dyDescent="0.2">
      <c r="A35" s="54">
        <v>4151</v>
      </c>
      <c r="B35" s="47" t="s">
        <v>407</v>
      </c>
      <c r="C35" s="270">
        <v>5698359.7999999998</v>
      </c>
      <c r="D35" s="47"/>
      <c r="E35" s="53"/>
    </row>
    <row r="36" spans="1:5" ht="22.5" x14ac:dyDescent="0.2">
      <c r="A36" s="54">
        <v>4154</v>
      </c>
      <c r="B36" s="55" t="s">
        <v>406</v>
      </c>
      <c r="C36" s="270">
        <v>0</v>
      </c>
      <c r="D36" s="47"/>
      <c r="E36" s="53"/>
    </row>
    <row r="37" spans="1:5" x14ac:dyDescent="0.2">
      <c r="A37" s="54">
        <v>4160</v>
      </c>
      <c r="B37" s="47" t="s">
        <v>405</v>
      </c>
      <c r="C37" s="270">
        <v>0</v>
      </c>
      <c r="D37" s="47"/>
      <c r="E37" s="53"/>
    </row>
    <row r="38" spans="1:5" x14ac:dyDescent="0.2">
      <c r="A38" s="54">
        <v>4161</v>
      </c>
      <c r="B38" s="47" t="s">
        <v>404</v>
      </c>
      <c r="C38" s="270">
        <v>0</v>
      </c>
      <c r="D38" s="47"/>
      <c r="E38" s="53"/>
    </row>
    <row r="39" spans="1:5" x14ac:dyDescent="0.2">
      <c r="A39" s="54">
        <v>4162</v>
      </c>
      <c r="B39" s="47" t="s">
        <v>403</v>
      </c>
      <c r="C39" s="270">
        <v>0</v>
      </c>
      <c r="D39" s="47"/>
      <c r="E39" s="53"/>
    </row>
    <row r="40" spans="1:5" x14ac:dyDescent="0.2">
      <c r="A40" s="54">
        <v>4163</v>
      </c>
      <c r="B40" s="47" t="s">
        <v>402</v>
      </c>
      <c r="C40" s="270">
        <v>0</v>
      </c>
      <c r="D40" s="47"/>
      <c r="E40" s="53"/>
    </row>
    <row r="41" spans="1:5" x14ac:dyDescent="0.2">
      <c r="A41" s="54">
        <v>4164</v>
      </c>
      <c r="B41" s="47" t="s">
        <v>401</v>
      </c>
      <c r="C41" s="270">
        <v>0</v>
      </c>
      <c r="D41" s="47"/>
      <c r="E41" s="53"/>
    </row>
    <row r="42" spans="1:5" x14ac:dyDescent="0.2">
      <c r="A42" s="54">
        <v>4165</v>
      </c>
      <c r="B42" s="47" t="s">
        <v>400</v>
      </c>
      <c r="C42" s="270">
        <v>0</v>
      </c>
      <c r="D42" s="47"/>
      <c r="E42" s="53"/>
    </row>
    <row r="43" spans="1:5" ht="22.5" x14ac:dyDescent="0.2">
      <c r="A43" s="54">
        <v>4166</v>
      </c>
      <c r="B43" s="55" t="s">
        <v>399</v>
      </c>
      <c r="C43" s="270">
        <v>0</v>
      </c>
      <c r="D43" s="47"/>
      <c r="E43" s="53"/>
    </row>
    <row r="44" spans="1:5" x14ac:dyDescent="0.2">
      <c r="A44" s="54">
        <v>4168</v>
      </c>
      <c r="B44" s="47" t="s">
        <v>398</v>
      </c>
      <c r="C44" s="270">
        <v>0</v>
      </c>
      <c r="D44" s="47"/>
      <c r="E44" s="53"/>
    </row>
    <row r="45" spans="1:5" x14ac:dyDescent="0.2">
      <c r="A45" s="54">
        <v>4169</v>
      </c>
      <c r="B45" s="47" t="s">
        <v>397</v>
      </c>
      <c r="C45" s="270">
        <v>0</v>
      </c>
      <c r="D45" s="47"/>
      <c r="E45" s="53"/>
    </row>
    <row r="46" spans="1:5" x14ac:dyDescent="0.2">
      <c r="A46" s="54">
        <v>4170</v>
      </c>
      <c r="B46" s="47" t="s">
        <v>396</v>
      </c>
      <c r="C46" s="270">
        <v>0</v>
      </c>
      <c r="D46" s="47"/>
      <c r="E46" s="53"/>
    </row>
    <row r="47" spans="1:5" x14ac:dyDescent="0.2">
      <c r="A47" s="54">
        <v>4171</v>
      </c>
      <c r="B47" s="47" t="s">
        <v>395</v>
      </c>
      <c r="C47" s="270">
        <v>0</v>
      </c>
      <c r="D47" s="47"/>
      <c r="E47" s="53"/>
    </row>
    <row r="48" spans="1:5" x14ac:dyDescent="0.2">
      <c r="A48" s="54">
        <v>4172</v>
      </c>
      <c r="B48" s="47" t="s">
        <v>394</v>
      </c>
      <c r="C48" s="270">
        <v>0</v>
      </c>
      <c r="D48" s="47"/>
      <c r="E48" s="53"/>
    </row>
    <row r="49" spans="1:5" ht="22.5" x14ac:dyDescent="0.2">
      <c r="A49" s="54">
        <v>4173</v>
      </c>
      <c r="B49" s="55" t="s">
        <v>393</v>
      </c>
      <c r="C49" s="270">
        <v>0</v>
      </c>
      <c r="D49" s="47"/>
      <c r="E49" s="53"/>
    </row>
    <row r="50" spans="1:5" ht="22.5" x14ac:dyDescent="0.2">
      <c r="A50" s="54">
        <v>4174</v>
      </c>
      <c r="B50" s="55" t="s">
        <v>392</v>
      </c>
      <c r="C50" s="270">
        <v>0</v>
      </c>
      <c r="D50" s="47"/>
      <c r="E50" s="53"/>
    </row>
    <row r="51" spans="1:5" ht="22.5" x14ac:dyDescent="0.2">
      <c r="A51" s="54">
        <v>4175</v>
      </c>
      <c r="B51" s="55" t="s">
        <v>391</v>
      </c>
      <c r="C51" s="270">
        <v>0</v>
      </c>
      <c r="D51" s="47"/>
      <c r="E51" s="53"/>
    </row>
    <row r="52" spans="1:5" ht="22.5" x14ac:dyDescent="0.2">
      <c r="A52" s="54">
        <v>4176</v>
      </c>
      <c r="B52" s="55" t="s">
        <v>390</v>
      </c>
      <c r="C52" s="270">
        <v>0</v>
      </c>
      <c r="D52" s="47"/>
      <c r="E52" s="53"/>
    </row>
    <row r="53" spans="1:5" ht="22.5" x14ac:dyDescent="0.2">
      <c r="A53" s="54">
        <v>4177</v>
      </c>
      <c r="B53" s="55" t="s">
        <v>389</v>
      </c>
      <c r="C53" s="270">
        <v>0</v>
      </c>
      <c r="D53" s="47"/>
      <c r="E53" s="53"/>
    </row>
    <row r="54" spans="1:5" ht="22.5" x14ac:dyDescent="0.2">
      <c r="A54" s="54">
        <v>4178</v>
      </c>
      <c r="B54" s="55" t="s">
        <v>388</v>
      </c>
      <c r="C54" s="270">
        <v>0</v>
      </c>
      <c r="D54" s="47"/>
      <c r="E54" s="53"/>
    </row>
    <row r="55" spans="1:5" x14ac:dyDescent="0.2">
      <c r="A55" s="54"/>
      <c r="B55" s="55"/>
      <c r="C55" s="49"/>
      <c r="D55" s="47"/>
      <c r="E55" s="53"/>
    </row>
    <row r="56" spans="1:5" x14ac:dyDescent="0.2">
      <c r="A56" s="52" t="s">
        <v>387</v>
      </c>
      <c r="B56" s="52"/>
      <c r="C56" s="52"/>
      <c r="D56" s="52"/>
      <c r="E56" s="52"/>
    </row>
    <row r="57" spans="1:5" x14ac:dyDescent="0.2">
      <c r="A57" s="51" t="s">
        <v>101</v>
      </c>
      <c r="B57" s="51" t="s">
        <v>102</v>
      </c>
      <c r="C57" s="51" t="s">
        <v>103</v>
      </c>
      <c r="D57" s="51" t="s">
        <v>386</v>
      </c>
      <c r="E57" s="51"/>
    </row>
    <row r="58" spans="1:5" ht="33.75" x14ac:dyDescent="0.2">
      <c r="A58" s="54">
        <v>4200</v>
      </c>
      <c r="B58" s="55" t="s">
        <v>385</v>
      </c>
      <c r="C58" s="270">
        <v>13771865.449999999</v>
      </c>
      <c r="D58" s="47"/>
      <c r="E58" s="53"/>
    </row>
    <row r="59" spans="1:5" ht="22.5" x14ac:dyDescent="0.2">
      <c r="A59" s="54">
        <v>4210</v>
      </c>
      <c r="B59" s="55" t="s">
        <v>384</v>
      </c>
      <c r="C59" s="270">
        <v>13771865.449999999</v>
      </c>
      <c r="D59" s="47"/>
      <c r="E59" s="53"/>
    </row>
    <row r="60" spans="1:5" x14ac:dyDescent="0.2">
      <c r="A60" s="54">
        <v>4211</v>
      </c>
      <c r="B60" s="47" t="s">
        <v>294</v>
      </c>
      <c r="C60" s="270">
        <v>13557520.42</v>
      </c>
      <c r="D60" s="47"/>
      <c r="E60" s="53"/>
    </row>
    <row r="61" spans="1:5" x14ac:dyDescent="0.2">
      <c r="A61" s="54">
        <v>4212</v>
      </c>
      <c r="B61" s="47" t="s">
        <v>291</v>
      </c>
      <c r="C61" s="270">
        <v>214345.03</v>
      </c>
      <c r="D61" s="47"/>
      <c r="E61" s="53"/>
    </row>
    <row r="62" spans="1:5" x14ac:dyDescent="0.2">
      <c r="A62" s="54">
        <v>4213</v>
      </c>
      <c r="B62" s="47" t="s">
        <v>288</v>
      </c>
      <c r="C62" s="270">
        <v>0</v>
      </c>
      <c r="D62" s="47"/>
      <c r="E62" s="53"/>
    </row>
    <row r="63" spans="1:5" x14ac:dyDescent="0.2">
      <c r="A63" s="54">
        <v>4214</v>
      </c>
      <c r="B63" s="47" t="s">
        <v>383</v>
      </c>
      <c r="C63" s="270">
        <v>0</v>
      </c>
      <c r="D63" s="47"/>
      <c r="E63" s="53"/>
    </row>
    <row r="64" spans="1:5" x14ac:dyDescent="0.2">
      <c r="A64" s="54">
        <v>4215</v>
      </c>
      <c r="B64" s="47" t="s">
        <v>382</v>
      </c>
      <c r="C64" s="270">
        <v>0</v>
      </c>
      <c r="D64" s="47"/>
      <c r="E64" s="53"/>
    </row>
    <row r="65" spans="1:5" x14ac:dyDescent="0.2">
      <c r="A65" s="54">
        <v>4220</v>
      </c>
      <c r="B65" s="47" t="s">
        <v>381</v>
      </c>
      <c r="C65" s="270">
        <v>0</v>
      </c>
      <c r="D65" s="47"/>
      <c r="E65" s="53"/>
    </row>
    <row r="66" spans="1:5" x14ac:dyDescent="0.2">
      <c r="A66" s="54">
        <v>4221</v>
      </c>
      <c r="B66" s="47" t="s">
        <v>380</v>
      </c>
      <c r="C66" s="270">
        <v>0</v>
      </c>
      <c r="D66" s="47"/>
      <c r="E66" s="53"/>
    </row>
    <row r="67" spans="1:5" x14ac:dyDescent="0.2">
      <c r="A67" s="54">
        <v>4223</v>
      </c>
      <c r="B67" s="47" t="s">
        <v>321</v>
      </c>
      <c r="C67" s="270">
        <v>0</v>
      </c>
      <c r="D67" s="47"/>
      <c r="E67" s="53"/>
    </row>
    <row r="68" spans="1:5" x14ac:dyDescent="0.2">
      <c r="A68" s="54">
        <v>4225</v>
      </c>
      <c r="B68" s="47" t="s">
        <v>313</v>
      </c>
      <c r="C68" s="270">
        <v>0</v>
      </c>
      <c r="D68" s="47"/>
      <c r="E68" s="53"/>
    </row>
    <row r="69" spans="1:5" x14ac:dyDescent="0.2">
      <c r="A69" s="54">
        <v>4227</v>
      </c>
      <c r="B69" s="47" t="s">
        <v>379</v>
      </c>
      <c r="C69" s="270">
        <v>0</v>
      </c>
      <c r="D69" s="47"/>
      <c r="E69" s="53"/>
    </row>
    <row r="70" spans="1:5" x14ac:dyDescent="0.2">
      <c r="A70" s="53"/>
      <c r="B70" s="53"/>
      <c r="C70" s="53"/>
      <c r="D70" s="53"/>
      <c r="E70" s="53"/>
    </row>
    <row r="71" spans="1:5" x14ac:dyDescent="0.2">
      <c r="A71" s="52" t="s">
        <v>378</v>
      </c>
      <c r="B71" s="52"/>
      <c r="C71" s="52"/>
      <c r="D71" s="52"/>
      <c r="E71" s="52"/>
    </row>
    <row r="72" spans="1:5" x14ac:dyDescent="0.2">
      <c r="A72" s="51" t="s">
        <v>101</v>
      </c>
      <c r="B72" s="51" t="s">
        <v>102</v>
      </c>
      <c r="C72" s="51" t="s">
        <v>103</v>
      </c>
      <c r="D72" s="51" t="s">
        <v>215</v>
      </c>
      <c r="E72" s="51" t="s">
        <v>118</v>
      </c>
    </row>
    <row r="73" spans="1:5" x14ac:dyDescent="0.2">
      <c r="A73" s="50">
        <v>4300</v>
      </c>
      <c r="B73" s="47" t="s">
        <v>377</v>
      </c>
      <c r="C73" s="270">
        <v>618322.44999999995</v>
      </c>
      <c r="D73" s="47"/>
      <c r="E73" s="47"/>
    </row>
    <row r="74" spans="1:5" x14ac:dyDescent="0.2">
      <c r="A74" s="50">
        <v>4310</v>
      </c>
      <c r="B74" s="47" t="s">
        <v>376</v>
      </c>
      <c r="C74" s="270">
        <v>0</v>
      </c>
      <c r="D74" s="47"/>
      <c r="E74" s="47"/>
    </row>
    <row r="75" spans="1:5" x14ac:dyDescent="0.2">
      <c r="A75" s="50">
        <v>4311</v>
      </c>
      <c r="B75" s="47" t="s">
        <v>375</v>
      </c>
      <c r="C75" s="270">
        <v>618322.44999999995</v>
      </c>
      <c r="D75" s="47"/>
      <c r="E75" s="47"/>
    </row>
    <row r="76" spans="1:5" x14ac:dyDescent="0.2">
      <c r="A76" s="50">
        <v>4319</v>
      </c>
      <c r="B76" s="47" t="s">
        <v>374</v>
      </c>
      <c r="C76" s="270">
        <v>0</v>
      </c>
      <c r="D76" s="47"/>
      <c r="E76" s="47"/>
    </row>
    <row r="77" spans="1:5" x14ac:dyDescent="0.2">
      <c r="A77" s="50">
        <v>4320</v>
      </c>
      <c r="B77" s="47" t="s">
        <v>373</v>
      </c>
      <c r="C77" s="270">
        <v>0</v>
      </c>
      <c r="D77" s="47"/>
      <c r="E77" s="47"/>
    </row>
    <row r="78" spans="1:5" x14ac:dyDescent="0.2">
      <c r="A78" s="50">
        <v>4321</v>
      </c>
      <c r="B78" s="47" t="s">
        <v>372</v>
      </c>
      <c r="C78" s="270">
        <v>0</v>
      </c>
      <c r="D78" s="47"/>
      <c r="E78" s="47"/>
    </row>
    <row r="79" spans="1:5" x14ac:dyDescent="0.2">
      <c r="A79" s="50">
        <v>4322</v>
      </c>
      <c r="B79" s="47" t="s">
        <v>371</v>
      </c>
      <c r="C79" s="270">
        <v>0</v>
      </c>
      <c r="D79" s="47"/>
      <c r="E79" s="47"/>
    </row>
    <row r="80" spans="1:5" x14ac:dyDescent="0.2">
      <c r="A80" s="50">
        <v>4323</v>
      </c>
      <c r="B80" s="47" t="s">
        <v>370</v>
      </c>
      <c r="C80" s="270">
        <v>0</v>
      </c>
      <c r="D80" s="47"/>
      <c r="E80" s="47"/>
    </row>
    <row r="81" spans="1:5" x14ac:dyDescent="0.2">
      <c r="A81" s="50">
        <v>4324</v>
      </c>
      <c r="B81" s="47" t="s">
        <v>369</v>
      </c>
      <c r="C81" s="270">
        <v>0</v>
      </c>
      <c r="D81" s="47"/>
      <c r="E81" s="47"/>
    </row>
    <row r="82" spans="1:5" x14ac:dyDescent="0.2">
      <c r="A82" s="50">
        <v>4325</v>
      </c>
      <c r="B82" s="47" t="s">
        <v>368</v>
      </c>
      <c r="C82" s="270">
        <v>0</v>
      </c>
      <c r="D82" s="47"/>
      <c r="E82" s="47"/>
    </row>
    <row r="83" spans="1:5" x14ac:dyDescent="0.2">
      <c r="A83" s="50">
        <v>4330</v>
      </c>
      <c r="B83" s="47" t="s">
        <v>367</v>
      </c>
      <c r="C83" s="270">
        <v>0</v>
      </c>
      <c r="D83" s="47"/>
      <c r="E83" s="47"/>
    </row>
    <row r="84" spans="1:5" x14ac:dyDescent="0.2">
      <c r="A84" s="50">
        <v>4331</v>
      </c>
      <c r="B84" s="47" t="s">
        <v>367</v>
      </c>
      <c r="C84" s="270">
        <v>0</v>
      </c>
      <c r="D84" s="47"/>
      <c r="E84" s="47"/>
    </row>
    <row r="85" spans="1:5" x14ac:dyDescent="0.2">
      <c r="A85" s="50">
        <v>4340</v>
      </c>
      <c r="B85" s="47" t="s">
        <v>366</v>
      </c>
      <c r="C85" s="270">
        <v>0</v>
      </c>
      <c r="D85" s="47"/>
      <c r="E85" s="47"/>
    </row>
    <row r="86" spans="1:5" x14ac:dyDescent="0.2">
      <c r="A86" s="50">
        <v>4341</v>
      </c>
      <c r="B86" s="47" t="s">
        <v>366</v>
      </c>
      <c r="C86" s="270">
        <v>0</v>
      </c>
      <c r="D86" s="47"/>
      <c r="E86" s="47"/>
    </row>
    <row r="87" spans="1:5" x14ac:dyDescent="0.2">
      <c r="A87" s="50">
        <v>4390</v>
      </c>
      <c r="B87" s="47" t="s">
        <v>360</v>
      </c>
      <c r="C87" s="270">
        <v>0</v>
      </c>
      <c r="D87" s="47"/>
      <c r="E87" s="47"/>
    </row>
    <row r="88" spans="1:5" x14ac:dyDescent="0.2">
      <c r="A88" s="50">
        <v>4392</v>
      </c>
      <c r="B88" s="47" t="s">
        <v>365</v>
      </c>
      <c r="C88" s="270">
        <v>0</v>
      </c>
      <c r="D88" s="47"/>
      <c r="E88" s="47"/>
    </row>
    <row r="89" spans="1:5" x14ac:dyDescent="0.2">
      <c r="A89" s="50">
        <v>4393</v>
      </c>
      <c r="B89" s="47" t="s">
        <v>364</v>
      </c>
      <c r="C89" s="270">
        <v>0</v>
      </c>
      <c r="D89" s="47"/>
      <c r="E89" s="47"/>
    </row>
    <row r="90" spans="1:5" x14ac:dyDescent="0.2">
      <c r="A90" s="50">
        <v>4394</v>
      </c>
      <c r="B90" s="47" t="s">
        <v>363</v>
      </c>
      <c r="C90" s="270">
        <v>0</v>
      </c>
      <c r="D90" s="47"/>
      <c r="E90" s="47"/>
    </row>
    <row r="91" spans="1:5" x14ac:dyDescent="0.2">
      <c r="A91" s="50">
        <v>4395</v>
      </c>
      <c r="B91" s="47" t="s">
        <v>244</v>
      </c>
      <c r="C91" s="270">
        <v>0</v>
      </c>
      <c r="D91" s="47"/>
      <c r="E91" s="47"/>
    </row>
    <row r="92" spans="1:5" x14ac:dyDescent="0.2">
      <c r="A92" s="50">
        <v>4396</v>
      </c>
      <c r="B92" s="47" t="s">
        <v>362</v>
      </c>
      <c r="C92" s="270">
        <v>0</v>
      </c>
      <c r="D92" s="47"/>
      <c r="E92" s="47"/>
    </row>
    <row r="93" spans="1:5" x14ac:dyDescent="0.2">
      <c r="A93" s="50">
        <v>4397</v>
      </c>
      <c r="B93" s="47" t="s">
        <v>361</v>
      </c>
      <c r="C93" s="270">
        <v>0</v>
      </c>
      <c r="D93" s="47"/>
      <c r="E93" s="47"/>
    </row>
    <row r="94" spans="1:5" x14ac:dyDescent="0.2">
      <c r="A94" s="50">
        <v>4399</v>
      </c>
      <c r="B94" s="47" t="s">
        <v>360</v>
      </c>
      <c r="C94" s="270">
        <v>0</v>
      </c>
      <c r="D94" s="47"/>
      <c r="E94" s="47"/>
    </row>
    <row r="95" spans="1:5" x14ac:dyDescent="0.2">
      <c r="A95" s="53"/>
      <c r="B95" s="53"/>
      <c r="C95" s="53"/>
      <c r="D95" s="53"/>
      <c r="E95" s="53"/>
    </row>
    <row r="96" spans="1:5" x14ac:dyDescent="0.2">
      <c r="A96" s="52" t="s">
        <v>359</v>
      </c>
      <c r="B96" s="52"/>
      <c r="C96" s="52"/>
      <c r="D96" s="52"/>
      <c r="E96" s="52"/>
    </row>
    <row r="97" spans="1:5" x14ac:dyDescent="0.2">
      <c r="A97" s="51" t="s">
        <v>101</v>
      </c>
      <c r="B97" s="51" t="s">
        <v>102</v>
      </c>
      <c r="C97" s="51" t="s">
        <v>103</v>
      </c>
      <c r="D97" s="51" t="s">
        <v>358</v>
      </c>
      <c r="E97" s="51" t="s">
        <v>118</v>
      </c>
    </row>
    <row r="98" spans="1:5" x14ac:dyDescent="0.2">
      <c r="A98" s="50">
        <v>5000</v>
      </c>
      <c r="B98" s="47" t="s">
        <v>357</v>
      </c>
      <c r="C98" s="270">
        <v>34424203.759999998</v>
      </c>
      <c r="D98" s="48">
        <f>C98/C98</f>
        <v>1</v>
      </c>
      <c r="E98" s="47"/>
    </row>
    <row r="99" spans="1:5" x14ac:dyDescent="0.2">
      <c r="A99" s="50">
        <v>5100</v>
      </c>
      <c r="B99" s="47" t="s">
        <v>356</v>
      </c>
      <c r="C99" s="270">
        <v>34409777.259999998</v>
      </c>
      <c r="D99" s="48">
        <f t="shared" ref="D99:D130" si="0">C99/$C$99</f>
        <v>1</v>
      </c>
      <c r="E99" s="47"/>
    </row>
    <row r="100" spans="1:5" x14ac:dyDescent="0.2">
      <c r="A100" s="50">
        <v>5110</v>
      </c>
      <c r="B100" s="47" t="s">
        <v>355</v>
      </c>
      <c r="C100" s="270">
        <v>27659453.859999999</v>
      </c>
      <c r="D100" s="48">
        <f t="shared" si="0"/>
        <v>0.80382542586676431</v>
      </c>
      <c r="E100" s="47"/>
    </row>
    <row r="101" spans="1:5" x14ac:dyDescent="0.2">
      <c r="A101" s="50">
        <v>5111</v>
      </c>
      <c r="B101" s="47" t="s">
        <v>354</v>
      </c>
      <c r="C101" s="270">
        <v>14379921.01</v>
      </c>
      <c r="D101" s="48">
        <f t="shared" si="0"/>
        <v>0.41790218231711973</v>
      </c>
      <c r="E101" s="47"/>
    </row>
    <row r="102" spans="1:5" x14ac:dyDescent="0.2">
      <c r="A102" s="50">
        <v>5112</v>
      </c>
      <c r="B102" s="47" t="s">
        <v>353</v>
      </c>
      <c r="C102" s="270">
        <v>188945.37</v>
      </c>
      <c r="D102" s="48">
        <f t="shared" si="0"/>
        <v>5.491037287813005E-3</v>
      </c>
      <c r="E102" s="47"/>
    </row>
    <row r="103" spans="1:5" x14ac:dyDescent="0.2">
      <c r="A103" s="50">
        <v>5113</v>
      </c>
      <c r="B103" s="47" t="s">
        <v>352</v>
      </c>
      <c r="C103" s="270">
        <v>4538511.91</v>
      </c>
      <c r="D103" s="48">
        <f t="shared" si="0"/>
        <v>0.13189599792253931</v>
      </c>
      <c r="E103" s="47"/>
    </row>
    <row r="104" spans="1:5" x14ac:dyDescent="0.2">
      <c r="A104" s="50">
        <v>5114</v>
      </c>
      <c r="B104" s="47" t="s">
        <v>351</v>
      </c>
      <c r="C104" s="270">
        <v>4294409.72</v>
      </c>
      <c r="D104" s="48">
        <f t="shared" si="0"/>
        <v>0.1248020202964836</v>
      </c>
      <c r="E104" s="47"/>
    </row>
    <row r="105" spans="1:5" x14ac:dyDescent="0.2">
      <c r="A105" s="50">
        <v>5115</v>
      </c>
      <c r="B105" s="47" t="s">
        <v>350</v>
      </c>
      <c r="C105" s="270">
        <v>708537.03</v>
      </c>
      <c r="D105" s="48">
        <f t="shared" si="0"/>
        <v>2.0591154213126694E-2</v>
      </c>
      <c r="E105" s="47"/>
    </row>
    <row r="106" spans="1:5" x14ac:dyDescent="0.2">
      <c r="A106" s="50">
        <v>5116</v>
      </c>
      <c r="B106" s="47" t="s">
        <v>349</v>
      </c>
      <c r="C106" s="270">
        <v>3549128.82</v>
      </c>
      <c r="D106" s="48">
        <f t="shared" si="0"/>
        <v>0.10314303382968193</v>
      </c>
      <c r="E106" s="47"/>
    </row>
    <row r="107" spans="1:5" x14ac:dyDescent="0.2">
      <c r="A107" s="50">
        <v>5120</v>
      </c>
      <c r="B107" s="47" t="s">
        <v>348</v>
      </c>
      <c r="C107" s="270">
        <v>2518077.9300000002</v>
      </c>
      <c r="D107" s="48">
        <f t="shared" si="0"/>
        <v>7.317914065451292E-2</v>
      </c>
      <c r="E107" s="47"/>
    </row>
    <row r="108" spans="1:5" x14ac:dyDescent="0.2">
      <c r="A108" s="50">
        <v>5121</v>
      </c>
      <c r="B108" s="47" t="s">
        <v>347</v>
      </c>
      <c r="C108" s="270">
        <v>670592.35</v>
      </c>
      <c r="D108" s="48">
        <f t="shared" si="0"/>
        <v>1.948842461062766E-2</v>
      </c>
      <c r="E108" s="47"/>
    </row>
    <row r="109" spans="1:5" x14ac:dyDescent="0.2">
      <c r="A109" s="50">
        <v>5122</v>
      </c>
      <c r="B109" s="47" t="s">
        <v>346</v>
      </c>
      <c r="C109" s="270">
        <v>207885.49</v>
      </c>
      <c r="D109" s="48">
        <f t="shared" si="0"/>
        <v>6.0414657272907903E-3</v>
      </c>
      <c r="E109" s="47"/>
    </row>
    <row r="110" spans="1:5" x14ac:dyDescent="0.2">
      <c r="A110" s="50">
        <v>5123</v>
      </c>
      <c r="B110" s="47" t="s">
        <v>345</v>
      </c>
      <c r="C110" s="270">
        <v>0</v>
      </c>
      <c r="D110" s="48">
        <f t="shared" si="0"/>
        <v>0</v>
      </c>
      <c r="E110" s="47"/>
    </row>
    <row r="111" spans="1:5" x14ac:dyDescent="0.2">
      <c r="A111" s="50">
        <v>5124</v>
      </c>
      <c r="B111" s="47" t="s">
        <v>344</v>
      </c>
      <c r="C111" s="270">
        <v>238831.19</v>
      </c>
      <c r="D111" s="48">
        <f t="shared" si="0"/>
        <v>6.9407944200101466E-3</v>
      </c>
      <c r="E111" s="47"/>
    </row>
    <row r="112" spans="1:5" x14ac:dyDescent="0.2">
      <c r="A112" s="50">
        <v>5125</v>
      </c>
      <c r="B112" s="47" t="s">
        <v>343</v>
      </c>
      <c r="C112" s="270">
        <v>22899.3</v>
      </c>
      <c r="D112" s="48">
        <f t="shared" si="0"/>
        <v>6.6548817875143672E-4</v>
      </c>
      <c r="E112" s="47"/>
    </row>
    <row r="113" spans="1:5" x14ac:dyDescent="0.2">
      <c r="A113" s="50">
        <v>5126</v>
      </c>
      <c r="B113" s="47" t="s">
        <v>342</v>
      </c>
      <c r="C113" s="270">
        <v>815714.21</v>
      </c>
      <c r="D113" s="48">
        <f t="shared" si="0"/>
        <v>2.3705884633790857E-2</v>
      </c>
      <c r="E113" s="47"/>
    </row>
    <row r="114" spans="1:5" x14ac:dyDescent="0.2">
      <c r="A114" s="50">
        <v>5127</v>
      </c>
      <c r="B114" s="47" t="s">
        <v>341</v>
      </c>
      <c r="C114" s="270">
        <v>168687</v>
      </c>
      <c r="D114" s="48">
        <f t="shared" si="0"/>
        <v>4.902298516070081E-3</v>
      </c>
      <c r="E114" s="47"/>
    </row>
    <row r="115" spans="1:5" x14ac:dyDescent="0.2">
      <c r="A115" s="50">
        <v>5128</v>
      </c>
      <c r="B115" s="47" t="s">
        <v>340</v>
      </c>
      <c r="C115" s="270">
        <v>0</v>
      </c>
      <c r="D115" s="48">
        <f t="shared" si="0"/>
        <v>0</v>
      </c>
      <c r="E115" s="47"/>
    </row>
    <row r="116" spans="1:5" x14ac:dyDescent="0.2">
      <c r="A116" s="50">
        <v>5129</v>
      </c>
      <c r="B116" s="47" t="s">
        <v>339</v>
      </c>
      <c r="C116" s="270">
        <v>393468.39</v>
      </c>
      <c r="D116" s="48">
        <f t="shared" si="0"/>
        <v>1.1434784567971947E-2</v>
      </c>
      <c r="E116" s="47"/>
    </row>
    <row r="117" spans="1:5" x14ac:dyDescent="0.2">
      <c r="A117" s="50">
        <v>5130</v>
      </c>
      <c r="B117" s="47" t="s">
        <v>338</v>
      </c>
      <c r="C117" s="270">
        <v>4232245.47</v>
      </c>
      <c r="D117" s="48">
        <f t="shared" si="0"/>
        <v>0.12299543347872284</v>
      </c>
      <c r="E117" s="47"/>
    </row>
    <row r="118" spans="1:5" x14ac:dyDescent="0.2">
      <c r="A118" s="50">
        <v>5131</v>
      </c>
      <c r="B118" s="47" t="s">
        <v>337</v>
      </c>
      <c r="C118" s="270">
        <v>1201530.42</v>
      </c>
      <c r="D118" s="48">
        <f t="shared" si="0"/>
        <v>3.4918285315282509E-2</v>
      </c>
      <c r="E118" s="47"/>
    </row>
    <row r="119" spans="1:5" x14ac:dyDescent="0.2">
      <c r="A119" s="50">
        <v>5132</v>
      </c>
      <c r="B119" s="47" t="s">
        <v>336</v>
      </c>
      <c r="C119" s="270">
        <v>309661.73</v>
      </c>
      <c r="D119" s="48">
        <f t="shared" si="0"/>
        <v>8.9992366896245353E-3</v>
      </c>
      <c r="E119" s="47"/>
    </row>
    <row r="120" spans="1:5" x14ac:dyDescent="0.2">
      <c r="A120" s="50">
        <v>5133</v>
      </c>
      <c r="B120" s="47" t="s">
        <v>335</v>
      </c>
      <c r="C120" s="270">
        <v>167443.26999999999</v>
      </c>
      <c r="D120" s="48">
        <f t="shared" si="0"/>
        <v>4.8661538473440263E-3</v>
      </c>
      <c r="E120" s="47"/>
    </row>
    <row r="121" spans="1:5" x14ac:dyDescent="0.2">
      <c r="A121" s="50">
        <v>5134</v>
      </c>
      <c r="B121" s="47" t="s">
        <v>334</v>
      </c>
      <c r="C121" s="270">
        <v>154863.29</v>
      </c>
      <c r="D121" s="48">
        <f t="shared" si="0"/>
        <v>4.5005606641930354E-3</v>
      </c>
      <c r="E121" s="47"/>
    </row>
    <row r="122" spans="1:5" x14ac:dyDescent="0.2">
      <c r="A122" s="50">
        <v>5135</v>
      </c>
      <c r="B122" s="47" t="s">
        <v>333</v>
      </c>
      <c r="C122" s="270">
        <v>1374193.73</v>
      </c>
      <c r="D122" s="48">
        <f t="shared" si="0"/>
        <v>3.9936141394249759E-2</v>
      </c>
      <c r="E122" s="47"/>
    </row>
    <row r="123" spans="1:5" x14ac:dyDescent="0.2">
      <c r="A123" s="50">
        <v>5136</v>
      </c>
      <c r="B123" s="47" t="s">
        <v>332</v>
      </c>
      <c r="C123" s="270">
        <v>413585.31</v>
      </c>
      <c r="D123" s="48">
        <f t="shared" si="0"/>
        <v>1.2019412589478647E-2</v>
      </c>
      <c r="E123" s="47"/>
    </row>
    <row r="124" spans="1:5" x14ac:dyDescent="0.2">
      <c r="A124" s="50">
        <v>5137</v>
      </c>
      <c r="B124" s="47" t="s">
        <v>331</v>
      </c>
      <c r="C124" s="270">
        <v>49909.68</v>
      </c>
      <c r="D124" s="48">
        <f t="shared" si="0"/>
        <v>1.4504505397661502E-3</v>
      </c>
      <c r="E124" s="47"/>
    </row>
    <row r="125" spans="1:5" x14ac:dyDescent="0.2">
      <c r="A125" s="50">
        <v>5138</v>
      </c>
      <c r="B125" s="47" t="s">
        <v>330</v>
      </c>
      <c r="C125" s="270">
        <v>8560.0400000000009</v>
      </c>
      <c r="D125" s="48">
        <f t="shared" si="0"/>
        <v>2.4876766668149023E-4</v>
      </c>
      <c r="E125" s="47"/>
    </row>
    <row r="126" spans="1:5" x14ac:dyDescent="0.2">
      <c r="A126" s="50">
        <v>5139</v>
      </c>
      <c r="B126" s="47" t="s">
        <v>329</v>
      </c>
      <c r="C126" s="270">
        <v>552498</v>
      </c>
      <c r="D126" s="48">
        <f t="shared" si="0"/>
        <v>1.6056424772102697E-2</v>
      </c>
      <c r="E126" s="47"/>
    </row>
    <row r="127" spans="1:5" x14ac:dyDescent="0.2">
      <c r="A127" s="50">
        <v>5200</v>
      </c>
      <c r="B127" s="47" t="s">
        <v>328</v>
      </c>
      <c r="C127" s="270">
        <v>550</v>
      </c>
      <c r="D127" s="48">
        <f t="shared" si="0"/>
        <v>1.5983829126361514E-5</v>
      </c>
      <c r="E127" s="47"/>
    </row>
    <row r="128" spans="1:5" x14ac:dyDescent="0.2">
      <c r="A128" s="50">
        <v>5210</v>
      </c>
      <c r="B128" s="47" t="s">
        <v>327</v>
      </c>
      <c r="C128" s="270">
        <v>0</v>
      </c>
      <c r="D128" s="48">
        <f t="shared" si="0"/>
        <v>0</v>
      </c>
      <c r="E128" s="47"/>
    </row>
    <row r="129" spans="1:5" x14ac:dyDescent="0.2">
      <c r="A129" s="50">
        <v>5211</v>
      </c>
      <c r="B129" s="47" t="s">
        <v>326</v>
      </c>
      <c r="C129" s="270">
        <v>0</v>
      </c>
      <c r="D129" s="48">
        <f t="shared" si="0"/>
        <v>0</v>
      </c>
      <c r="E129" s="47"/>
    </row>
    <row r="130" spans="1:5" x14ac:dyDescent="0.2">
      <c r="A130" s="50">
        <v>5212</v>
      </c>
      <c r="B130" s="47" t="s">
        <v>325</v>
      </c>
      <c r="C130" s="270">
        <v>0</v>
      </c>
      <c r="D130" s="48">
        <f t="shared" si="0"/>
        <v>0</v>
      </c>
      <c r="E130" s="47"/>
    </row>
    <row r="131" spans="1:5" x14ac:dyDescent="0.2">
      <c r="A131" s="50">
        <v>5220</v>
      </c>
      <c r="B131" s="47" t="s">
        <v>324</v>
      </c>
      <c r="C131" s="270">
        <v>0</v>
      </c>
      <c r="D131" s="48">
        <f t="shared" ref="D131:D162" si="1">C131/$C$99</f>
        <v>0</v>
      </c>
      <c r="E131" s="47"/>
    </row>
    <row r="132" spans="1:5" x14ac:dyDescent="0.2">
      <c r="A132" s="50">
        <v>5221</v>
      </c>
      <c r="B132" s="47" t="s">
        <v>323</v>
      </c>
      <c r="C132" s="270">
        <v>0</v>
      </c>
      <c r="D132" s="48">
        <f t="shared" si="1"/>
        <v>0</v>
      </c>
      <c r="E132" s="47"/>
    </row>
    <row r="133" spans="1:5" x14ac:dyDescent="0.2">
      <c r="A133" s="50">
        <v>5222</v>
      </c>
      <c r="B133" s="47" t="s">
        <v>322</v>
      </c>
      <c r="C133" s="270">
        <v>0</v>
      </c>
      <c r="D133" s="48">
        <f t="shared" si="1"/>
        <v>0</v>
      </c>
      <c r="E133" s="47"/>
    </row>
    <row r="134" spans="1:5" x14ac:dyDescent="0.2">
      <c r="A134" s="50">
        <v>5230</v>
      </c>
      <c r="B134" s="47" t="s">
        <v>321</v>
      </c>
      <c r="C134" s="270">
        <v>0</v>
      </c>
      <c r="D134" s="48">
        <f t="shared" si="1"/>
        <v>0</v>
      </c>
      <c r="E134" s="47"/>
    </row>
    <row r="135" spans="1:5" x14ac:dyDescent="0.2">
      <c r="A135" s="50">
        <v>5231</v>
      </c>
      <c r="B135" s="47" t="s">
        <v>320</v>
      </c>
      <c r="C135" s="270">
        <v>0</v>
      </c>
      <c r="D135" s="48">
        <f t="shared" si="1"/>
        <v>0</v>
      </c>
      <c r="E135" s="47"/>
    </row>
    <row r="136" spans="1:5" x14ac:dyDescent="0.2">
      <c r="A136" s="50">
        <v>5232</v>
      </c>
      <c r="B136" s="47" t="s">
        <v>319</v>
      </c>
      <c r="C136" s="270">
        <v>0</v>
      </c>
      <c r="D136" s="48">
        <f t="shared" si="1"/>
        <v>0</v>
      </c>
      <c r="E136" s="47"/>
    </row>
    <row r="137" spans="1:5" x14ac:dyDescent="0.2">
      <c r="A137" s="50">
        <v>5240</v>
      </c>
      <c r="B137" s="47" t="s">
        <v>318</v>
      </c>
      <c r="C137" s="270">
        <v>550</v>
      </c>
      <c r="D137" s="48">
        <f t="shared" si="1"/>
        <v>1.5983829126361514E-5</v>
      </c>
      <c r="E137" s="47"/>
    </row>
    <row r="138" spans="1:5" x14ac:dyDescent="0.2">
      <c r="A138" s="50">
        <v>5241</v>
      </c>
      <c r="B138" s="47" t="s">
        <v>317</v>
      </c>
      <c r="C138" s="270">
        <v>0</v>
      </c>
      <c r="D138" s="48">
        <f t="shared" si="1"/>
        <v>0</v>
      </c>
      <c r="E138" s="47"/>
    </row>
    <row r="139" spans="1:5" x14ac:dyDescent="0.2">
      <c r="A139" s="50">
        <v>5242</v>
      </c>
      <c r="B139" s="47" t="s">
        <v>316</v>
      </c>
      <c r="C139" s="270">
        <v>550</v>
      </c>
      <c r="D139" s="48">
        <f t="shared" si="1"/>
        <v>1.5983829126361514E-5</v>
      </c>
      <c r="E139" s="47"/>
    </row>
    <row r="140" spans="1:5" x14ac:dyDescent="0.2">
      <c r="A140" s="50">
        <v>5243</v>
      </c>
      <c r="B140" s="47" t="s">
        <v>315</v>
      </c>
      <c r="C140" s="270">
        <v>0</v>
      </c>
      <c r="D140" s="48">
        <f t="shared" si="1"/>
        <v>0</v>
      </c>
      <c r="E140" s="47"/>
    </row>
    <row r="141" spans="1:5" x14ac:dyDescent="0.2">
      <c r="A141" s="50">
        <v>5244</v>
      </c>
      <c r="B141" s="47" t="s">
        <v>314</v>
      </c>
      <c r="C141" s="270">
        <v>0</v>
      </c>
      <c r="D141" s="48">
        <f t="shared" si="1"/>
        <v>0</v>
      </c>
      <c r="E141" s="47"/>
    </row>
    <row r="142" spans="1:5" x14ac:dyDescent="0.2">
      <c r="A142" s="50">
        <v>5250</v>
      </c>
      <c r="B142" s="47" t="s">
        <v>313</v>
      </c>
      <c r="C142" s="270">
        <v>0</v>
      </c>
      <c r="D142" s="48">
        <f t="shared" si="1"/>
        <v>0</v>
      </c>
      <c r="E142" s="47"/>
    </row>
    <row r="143" spans="1:5" x14ac:dyDescent="0.2">
      <c r="A143" s="50">
        <v>5251</v>
      </c>
      <c r="B143" s="47" t="s">
        <v>312</v>
      </c>
      <c r="C143" s="270">
        <v>0</v>
      </c>
      <c r="D143" s="48">
        <f t="shared" si="1"/>
        <v>0</v>
      </c>
      <c r="E143" s="47"/>
    </row>
    <row r="144" spans="1:5" x14ac:dyDescent="0.2">
      <c r="A144" s="50">
        <v>5252</v>
      </c>
      <c r="B144" s="47" t="s">
        <v>311</v>
      </c>
      <c r="C144" s="270">
        <v>0</v>
      </c>
      <c r="D144" s="48">
        <f t="shared" si="1"/>
        <v>0</v>
      </c>
      <c r="E144" s="47"/>
    </row>
    <row r="145" spans="1:5" x14ac:dyDescent="0.2">
      <c r="A145" s="50">
        <v>5259</v>
      </c>
      <c r="B145" s="47" t="s">
        <v>310</v>
      </c>
      <c r="C145" s="270">
        <v>0</v>
      </c>
      <c r="D145" s="48">
        <f t="shared" si="1"/>
        <v>0</v>
      </c>
      <c r="E145" s="47"/>
    </row>
    <row r="146" spans="1:5" x14ac:dyDescent="0.2">
      <c r="A146" s="50">
        <v>5260</v>
      </c>
      <c r="B146" s="47" t="s">
        <v>309</v>
      </c>
      <c r="C146" s="270">
        <v>0</v>
      </c>
      <c r="D146" s="48">
        <f t="shared" si="1"/>
        <v>0</v>
      </c>
      <c r="E146" s="47"/>
    </row>
    <row r="147" spans="1:5" x14ac:dyDescent="0.2">
      <c r="A147" s="50">
        <v>5261</v>
      </c>
      <c r="B147" s="47" t="s">
        <v>308</v>
      </c>
      <c r="C147" s="270">
        <v>0</v>
      </c>
      <c r="D147" s="48">
        <f t="shared" si="1"/>
        <v>0</v>
      </c>
      <c r="E147" s="47"/>
    </row>
    <row r="148" spans="1:5" x14ac:dyDescent="0.2">
      <c r="A148" s="50">
        <v>5262</v>
      </c>
      <c r="B148" s="47" t="s">
        <v>307</v>
      </c>
      <c r="C148" s="270">
        <v>0</v>
      </c>
      <c r="D148" s="48">
        <f t="shared" si="1"/>
        <v>0</v>
      </c>
      <c r="E148" s="47"/>
    </row>
    <row r="149" spans="1:5" x14ac:dyDescent="0.2">
      <c r="A149" s="50">
        <v>5270</v>
      </c>
      <c r="B149" s="47" t="s">
        <v>306</v>
      </c>
      <c r="C149" s="270">
        <v>0</v>
      </c>
      <c r="D149" s="48">
        <f t="shared" si="1"/>
        <v>0</v>
      </c>
      <c r="E149" s="47"/>
    </row>
    <row r="150" spans="1:5" x14ac:dyDescent="0.2">
      <c r="A150" s="50">
        <v>5271</v>
      </c>
      <c r="B150" s="47" t="s">
        <v>305</v>
      </c>
      <c r="C150" s="270">
        <v>0</v>
      </c>
      <c r="D150" s="48">
        <f t="shared" si="1"/>
        <v>0</v>
      </c>
      <c r="E150" s="47"/>
    </row>
    <row r="151" spans="1:5" x14ac:dyDescent="0.2">
      <c r="A151" s="50">
        <v>5280</v>
      </c>
      <c r="B151" s="47" t="s">
        <v>304</v>
      </c>
      <c r="C151" s="270">
        <v>0</v>
      </c>
      <c r="D151" s="48">
        <f t="shared" si="1"/>
        <v>0</v>
      </c>
      <c r="E151" s="47"/>
    </row>
    <row r="152" spans="1:5" x14ac:dyDescent="0.2">
      <c r="A152" s="50">
        <v>5281</v>
      </c>
      <c r="B152" s="47" t="s">
        <v>303</v>
      </c>
      <c r="C152" s="270">
        <v>0</v>
      </c>
      <c r="D152" s="48">
        <f t="shared" si="1"/>
        <v>0</v>
      </c>
      <c r="E152" s="47"/>
    </row>
    <row r="153" spans="1:5" x14ac:dyDescent="0.2">
      <c r="A153" s="50">
        <v>5282</v>
      </c>
      <c r="B153" s="47" t="s">
        <v>302</v>
      </c>
      <c r="C153" s="270">
        <v>0</v>
      </c>
      <c r="D153" s="48">
        <f t="shared" si="1"/>
        <v>0</v>
      </c>
      <c r="E153" s="47"/>
    </row>
    <row r="154" spans="1:5" x14ac:dyDescent="0.2">
      <c r="A154" s="50">
        <v>5283</v>
      </c>
      <c r="B154" s="47" t="s">
        <v>301</v>
      </c>
      <c r="C154" s="270">
        <v>0</v>
      </c>
      <c r="D154" s="48">
        <f t="shared" si="1"/>
        <v>0</v>
      </c>
      <c r="E154" s="47"/>
    </row>
    <row r="155" spans="1:5" x14ac:dyDescent="0.2">
      <c r="A155" s="50">
        <v>5284</v>
      </c>
      <c r="B155" s="47" t="s">
        <v>300</v>
      </c>
      <c r="C155" s="270">
        <v>0</v>
      </c>
      <c r="D155" s="48">
        <f t="shared" si="1"/>
        <v>0</v>
      </c>
      <c r="E155" s="47"/>
    </row>
    <row r="156" spans="1:5" x14ac:dyDescent="0.2">
      <c r="A156" s="50">
        <v>5285</v>
      </c>
      <c r="B156" s="47" t="s">
        <v>299</v>
      </c>
      <c r="C156" s="270">
        <v>0</v>
      </c>
      <c r="D156" s="48">
        <f t="shared" si="1"/>
        <v>0</v>
      </c>
      <c r="E156" s="47"/>
    </row>
    <row r="157" spans="1:5" x14ac:dyDescent="0.2">
      <c r="A157" s="50">
        <v>5290</v>
      </c>
      <c r="B157" s="47" t="s">
        <v>298</v>
      </c>
      <c r="C157" s="270">
        <v>0</v>
      </c>
      <c r="D157" s="48">
        <f t="shared" si="1"/>
        <v>0</v>
      </c>
      <c r="E157" s="47"/>
    </row>
    <row r="158" spans="1:5" x14ac:dyDescent="0.2">
      <c r="A158" s="50">
        <v>5291</v>
      </c>
      <c r="B158" s="47" t="s">
        <v>297</v>
      </c>
      <c r="C158" s="270">
        <v>0</v>
      </c>
      <c r="D158" s="48">
        <f t="shared" si="1"/>
        <v>0</v>
      </c>
      <c r="E158" s="47"/>
    </row>
    <row r="159" spans="1:5" x14ac:dyDescent="0.2">
      <c r="A159" s="50">
        <v>5292</v>
      </c>
      <c r="B159" s="47" t="s">
        <v>296</v>
      </c>
      <c r="C159" s="270">
        <v>0</v>
      </c>
      <c r="D159" s="48">
        <f t="shared" si="1"/>
        <v>0</v>
      </c>
      <c r="E159" s="47"/>
    </row>
    <row r="160" spans="1:5" x14ac:dyDescent="0.2">
      <c r="A160" s="50">
        <v>5300</v>
      </c>
      <c r="B160" s="47" t="s">
        <v>295</v>
      </c>
      <c r="C160" s="270">
        <v>0</v>
      </c>
      <c r="D160" s="48">
        <f t="shared" si="1"/>
        <v>0</v>
      </c>
      <c r="E160" s="47"/>
    </row>
    <row r="161" spans="1:5" x14ac:dyDescent="0.2">
      <c r="A161" s="50">
        <v>5310</v>
      </c>
      <c r="B161" s="47" t="s">
        <v>294</v>
      </c>
      <c r="C161" s="270">
        <v>0</v>
      </c>
      <c r="D161" s="48">
        <f t="shared" si="1"/>
        <v>0</v>
      </c>
      <c r="E161" s="47"/>
    </row>
    <row r="162" spans="1:5" x14ac:dyDescent="0.2">
      <c r="A162" s="50">
        <v>5311</v>
      </c>
      <c r="B162" s="47" t="s">
        <v>293</v>
      </c>
      <c r="C162" s="270">
        <v>0</v>
      </c>
      <c r="D162" s="48">
        <f t="shared" si="1"/>
        <v>0</v>
      </c>
      <c r="E162" s="47"/>
    </row>
    <row r="163" spans="1:5" x14ac:dyDescent="0.2">
      <c r="A163" s="50">
        <v>5312</v>
      </c>
      <c r="B163" s="47" t="s">
        <v>292</v>
      </c>
      <c r="C163" s="270">
        <v>0</v>
      </c>
      <c r="D163" s="48">
        <f t="shared" ref="D163:D194" si="2">C163/$C$99</f>
        <v>0</v>
      </c>
      <c r="E163" s="47"/>
    </row>
    <row r="164" spans="1:5" x14ac:dyDescent="0.2">
      <c r="A164" s="50">
        <v>5320</v>
      </c>
      <c r="B164" s="47" t="s">
        <v>291</v>
      </c>
      <c r="C164" s="270">
        <v>0</v>
      </c>
      <c r="D164" s="48">
        <f t="shared" si="2"/>
        <v>0</v>
      </c>
      <c r="E164" s="47"/>
    </row>
    <row r="165" spans="1:5" x14ac:dyDescent="0.2">
      <c r="A165" s="50">
        <v>5321</v>
      </c>
      <c r="B165" s="47" t="s">
        <v>290</v>
      </c>
      <c r="C165" s="270">
        <v>0</v>
      </c>
      <c r="D165" s="48">
        <f t="shared" si="2"/>
        <v>0</v>
      </c>
      <c r="E165" s="47"/>
    </row>
    <row r="166" spans="1:5" x14ac:dyDescent="0.2">
      <c r="A166" s="50">
        <v>5322</v>
      </c>
      <c r="B166" s="47" t="s">
        <v>289</v>
      </c>
      <c r="C166" s="270">
        <v>0</v>
      </c>
      <c r="D166" s="48">
        <f t="shared" si="2"/>
        <v>0</v>
      </c>
      <c r="E166" s="47"/>
    </row>
    <row r="167" spans="1:5" x14ac:dyDescent="0.2">
      <c r="A167" s="50">
        <v>5330</v>
      </c>
      <c r="B167" s="47" t="s">
        <v>288</v>
      </c>
      <c r="C167" s="270">
        <v>0</v>
      </c>
      <c r="D167" s="48">
        <f t="shared" si="2"/>
        <v>0</v>
      </c>
      <c r="E167" s="47"/>
    </row>
    <row r="168" spans="1:5" x14ac:dyDescent="0.2">
      <c r="A168" s="50">
        <v>5331</v>
      </c>
      <c r="B168" s="47" t="s">
        <v>287</v>
      </c>
      <c r="C168" s="270">
        <v>0</v>
      </c>
      <c r="D168" s="48">
        <f t="shared" si="2"/>
        <v>0</v>
      </c>
      <c r="E168" s="47"/>
    </row>
    <row r="169" spans="1:5" x14ac:dyDescent="0.2">
      <c r="A169" s="50">
        <v>5332</v>
      </c>
      <c r="B169" s="47" t="s">
        <v>286</v>
      </c>
      <c r="C169" s="270">
        <v>0</v>
      </c>
      <c r="D169" s="48">
        <f t="shared" si="2"/>
        <v>0</v>
      </c>
      <c r="E169" s="47"/>
    </row>
    <row r="170" spans="1:5" x14ac:dyDescent="0.2">
      <c r="A170" s="50">
        <v>5400</v>
      </c>
      <c r="B170" s="47" t="s">
        <v>285</v>
      </c>
      <c r="C170" s="270">
        <v>0</v>
      </c>
      <c r="D170" s="48">
        <f t="shared" si="2"/>
        <v>0</v>
      </c>
      <c r="E170" s="47"/>
    </row>
    <row r="171" spans="1:5" x14ac:dyDescent="0.2">
      <c r="A171" s="50">
        <v>5410</v>
      </c>
      <c r="B171" s="47" t="s">
        <v>284</v>
      </c>
      <c r="C171" s="270">
        <v>0</v>
      </c>
      <c r="D171" s="48">
        <f t="shared" si="2"/>
        <v>0</v>
      </c>
      <c r="E171" s="47"/>
    </row>
    <row r="172" spans="1:5" x14ac:dyDescent="0.2">
      <c r="A172" s="50">
        <v>5411</v>
      </c>
      <c r="B172" s="47" t="s">
        <v>283</v>
      </c>
      <c r="C172" s="270">
        <v>0</v>
      </c>
      <c r="D172" s="48">
        <f t="shared" si="2"/>
        <v>0</v>
      </c>
      <c r="E172" s="47"/>
    </row>
    <row r="173" spans="1:5" x14ac:dyDescent="0.2">
      <c r="A173" s="50">
        <v>5412</v>
      </c>
      <c r="B173" s="47" t="s">
        <v>282</v>
      </c>
      <c r="C173" s="270">
        <v>0</v>
      </c>
      <c r="D173" s="48">
        <f t="shared" si="2"/>
        <v>0</v>
      </c>
      <c r="E173" s="47"/>
    </row>
    <row r="174" spans="1:5" x14ac:dyDescent="0.2">
      <c r="A174" s="50">
        <v>5420</v>
      </c>
      <c r="B174" s="47" t="s">
        <v>281</v>
      </c>
      <c r="C174" s="270">
        <v>0</v>
      </c>
      <c r="D174" s="48">
        <f t="shared" si="2"/>
        <v>0</v>
      </c>
      <c r="E174" s="47"/>
    </row>
    <row r="175" spans="1:5" x14ac:dyDescent="0.2">
      <c r="A175" s="50">
        <v>5421</v>
      </c>
      <c r="B175" s="47" t="s">
        <v>280</v>
      </c>
      <c r="C175" s="270">
        <v>0</v>
      </c>
      <c r="D175" s="48">
        <f t="shared" si="2"/>
        <v>0</v>
      </c>
      <c r="E175" s="47"/>
    </row>
    <row r="176" spans="1:5" x14ac:dyDescent="0.2">
      <c r="A176" s="50">
        <v>5422</v>
      </c>
      <c r="B176" s="47" t="s">
        <v>279</v>
      </c>
      <c r="C176" s="270">
        <v>0</v>
      </c>
      <c r="D176" s="48">
        <f t="shared" si="2"/>
        <v>0</v>
      </c>
      <c r="E176" s="47"/>
    </row>
    <row r="177" spans="1:5" x14ac:dyDescent="0.2">
      <c r="A177" s="50">
        <v>5430</v>
      </c>
      <c r="B177" s="47" t="s">
        <v>278</v>
      </c>
      <c r="C177" s="270">
        <v>0</v>
      </c>
      <c r="D177" s="48">
        <f t="shared" si="2"/>
        <v>0</v>
      </c>
      <c r="E177" s="47"/>
    </row>
    <row r="178" spans="1:5" x14ac:dyDescent="0.2">
      <c r="A178" s="50">
        <v>5431</v>
      </c>
      <c r="B178" s="47" t="s">
        <v>277</v>
      </c>
      <c r="C178" s="270">
        <v>0</v>
      </c>
      <c r="D178" s="48">
        <f t="shared" si="2"/>
        <v>0</v>
      </c>
      <c r="E178" s="47"/>
    </row>
    <row r="179" spans="1:5" x14ac:dyDescent="0.2">
      <c r="A179" s="50">
        <v>5432</v>
      </c>
      <c r="B179" s="47" t="s">
        <v>276</v>
      </c>
      <c r="C179" s="270">
        <v>0</v>
      </c>
      <c r="D179" s="48">
        <f t="shared" si="2"/>
        <v>0</v>
      </c>
      <c r="E179" s="47"/>
    </row>
    <row r="180" spans="1:5" x14ac:dyDescent="0.2">
      <c r="A180" s="50">
        <v>5440</v>
      </c>
      <c r="B180" s="47" t="s">
        <v>275</v>
      </c>
      <c r="C180" s="270">
        <v>0</v>
      </c>
      <c r="D180" s="48">
        <f t="shared" si="2"/>
        <v>0</v>
      </c>
      <c r="E180" s="47"/>
    </row>
    <row r="181" spans="1:5" x14ac:dyDescent="0.2">
      <c r="A181" s="50">
        <v>5441</v>
      </c>
      <c r="B181" s="47" t="s">
        <v>275</v>
      </c>
      <c r="C181" s="270">
        <v>0</v>
      </c>
      <c r="D181" s="48">
        <f t="shared" si="2"/>
        <v>0</v>
      </c>
      <c r="E181" s="47"/>
    </row>
    <row r="182" spans="1:5" x14ac:dyDescent="0.2">
      <c r="A182" s="50">
        <v>5450</v>
      </c>
      <c r="B182" s="47" t="s">
        <v>274</v>
      </c>
      <c r="C182" s="270">
        <v>0</v>
      </c>
      <c r="D182" s="48">
        <f t="shared" si="2"/>
        <v>0</v>
      </c>
      <c r="E182" s="47"/>
    </row>
    <row r="183" spans="1:5" x14ac:dyDescent="0.2">
      <c r="A183" s="50">
        <v>5451</v>
      </c>
      <c r="B183" s="47" t="s">
        <v>273</v>
      </c>
      <c r="C183" s="270">
        <v>0</v>
      </c>
      <c r="D183" s="48">
        <f t="shared" si="2"/>
        <v>0</v>
      </c>
      <c r="E183" s="47"/>
    </row>
    <row r="184" spans="1:5" x14ac:dyDescent="0.2">
      <c r="A184" s="50">
        <v>5452</v>
      </c>
      <c r="B184" s="47" t="s">
        <v>272</v>
      </c>
      <c r="C184" s="270">
        <v>0</v>
      </c>
      <c r="D184" s="48">
        <f t="shared" si="2"/>
        <v>0</v>
      </c>
      <c r="E184" s="47"/>
    </row>
    <row r="185" spans="1:5" x14ac:dyDescent="0.2">
      <c r="A185" s="50">
        <v>5500</v>
      </c>
      <c r="B185" s="47" t="s">
        <v>271</v>
      </c>
      <c r="C185" s="270">
        <v>13876.5</v>
      </c>
      <c r="D185" s="48">
        <f t="shared" si="2"/>
        <v>4.0327200885810098E-4</v>
      </c>
      <c r="E185" s="47"/>
    </row>
    <row r="186" spans="1:5" x14ac:dyDescent="0.2">
      <c r="A186" s="50">
        <v>5510</v>
      </c>
      <c r="B186" s="47" t="s">
        <v>270</v>
      </c>
      <c r="C186" s="270">
        <v>13876.5</v>
      </c>
      <c r="D186" s="48">
        <f t="shared" si="2"/>
        <v>4.0327200885810098E-4</v>
      </c>
      <c r="E186" s="47"/>
    </row>
    <row r="187" spans="1:5" x14ac:dyDescent="0.2">
      <c r="A187" s="50">
        <v>5511</v>
      </c>
      <c r="B187" s="47" t="s">
        <v>269</v>
      </c>
      <c r="C187" s="270">
        <v>0</v>
      </c>
      <c r="D187" s="48">
        <f t="shared" si="2"/>
        <v>0</v>
      </c>
      <c r="E187" s="47"/>
    </row>
    <row r="188" spans="1:5" x14ac:dyDescent="0.2">
      <c r="A188" s="50">
        <v>5512</v>
      </c>
      <c r="B188" s="47" t="s">
        <v>268</v>
      </c>
      <c r="C188" s="270">
        <v>0</v>
      </c>
      <c r="D188" s="48">
        <f t="shared" si="2"/>
        <v>0</v>
      </c>
      <c r="E188" s="47"/>
    </row>
    <row r="189" spans="1:5" x14ac:dyDescent="0.2">
      <c r="A189" s="50">
        <v>5513</v>
      </c>
      <c r="B189" s="47" t="s">
        <v>267</v>
      </c>
      <c r="C189" s="270">
        <v>0</v>
      </c>
      <c r="D189" s="48">
        <f t="shared" si="2"/>
        <v>0</v>
      </c>
      <c r="E189" s="47"/>
    </row>
    <row r="190" spans="1:5" x14ac:dyDescent="0.2">
      <c r="A190" s="50">
        <v>5514</v>
      </c>
      <c r="B190" s="47" t="s">
        <v>266</v>
      </c>
      <c r="C190" s="270">
        <v>0</v>
      </c>
      <c r="D190" s="48">
        <f t="shared" si="2"/>
        <v>0</v>
      </c>
      <c r="E190" s="47"/>
    </row>
    <row r="191" spans="1:5" x14ac:dyDescent="0.2">
      <c r="A191" s="50">
        <v>5515</v>
      </c>
      <c r="B191" s="47" t="s">
        <v>265</v>
      </c>
      <c r="C191" s="270">
        <v>13876.5</v>
      </c>
      <c r="D191" s="48">
        <f t="shared" si="2"/>
        <v>4.0327200885810098E-4</v>
      </c>
      <c r="E191" s="47"/>
    </row>
    <row r="192" spans="1:5" x14ac:dyDescent="0.2">
      <c r="A192" s="50">
        <v>5516</v>
      </c>
      <c r="B192" s="47" t="s">
        <v>264</v>
      </c>
      <c r="C192" s="270">
        <v>0</v>
      </c>
      <c r="D192" s="48">
        <f t="shared" si="2"/>
        <v>0</v>
      </c>
      <c r="E192" s="47"/>
    </row>
    <row r="193" spans="1:5" x14ac:dyDescent="0.2">
      <c r="A193" s="50">
        <v>5517</v>
      </c>
      <c r="B193" s="47" t="s">
        <v>263</v>
      </c>
      <c r="C193" s="270">
        <v>0</v>
      </c>
      <c r="D193" s="48">
        <f t="shared" si="2"/>
        <v>0</v>
      </c>
      <c r="E193" s="47"/>
    </row>
    <row r="194" spans="1:5" x14ac:dyDescent="0.2">
      <c r="A194" s="50">
        <v>5518</v>
      </c>
      <c r="B194" s="47" t="s">
        <v>262</v>
      </c>
      <c r="C194" s="270">
        <v>0</v>
      </c>
      <c r="D194" s="48">
        <f t="shared" si="2"/>
        <v>0</v>
      </c>
      <c r="E194" s="47"/>
    </row>
    <row r="195" spans="1:5" x14ac:dyDescent="0.2">
      <c r="A195" s="50">
        <v>5520</v>
      </c>
      <c r="B195" s="47" t="s">
        <v>261</v>
      </c>
      <c r="C195" s="270">
        <v>0</v>
      </c>
      <c r="D195" s="48">
        <f t="shared" ref="D195:D220" si="3">C195/$C$99</f>
        <v>0</v>
      </c>
      <c r="E195" s="47"/>
    </row>
    <row r="196" spans="1:5" x14ac:dyDescent="0.2">
      <c r="A196" s="50">
        <v>5521</v>
      </c>
      <c r="B196" s="47" t="s">
        <v>260</v>
      </c>
      <c r="C196" s="270">
        <v>0</v>
      </c>
      <c r="D196" s="48">
        <f t="shared" si="3"/>
        <v>0</v>
      </c>
      <c r="E196" s="47"/>
    </row>
    <row r="197" spans="1:5" x14ac:dyDescent="0.2">
      <c r="A197" s="50">
        <v>5522</v>
      </c>
      <c r="B197" s="47" t="s">
        <v>259</v>
      </c>
      <c r="C197" s="270">
        <v>0</v>
      </c>
      <c r="D197" s="48">
        <f t="shared" si="3"/>
        <v>0</v>
      </c>
      <c r="E197" s="47"/>
    </row>
    <row r="198" spans="1:5" x14ac:dyDescent="0.2">
      <c r="A198" s="50">
        <v>5530</v>
      </c>
      <c r="B198" s="47" t="s">
        <v>258</v>
      </c>
      <c r="C198" s="270">
        <v>0</v>
      </c>
      <c r="D198" s="48">
        <f t="shared" si="3"/>
        <v>0</v>
      </c>
      <c r="E198" s="47"/>
    </row>
    <row r="199" spans="1:5" x14ac:dyDescent="0.2">
      <c r="A199" s="50">
        <v>5531</v>
      </c>
      <c r="B199" s="47" t="s">
        <v>257</v>
      </c>
      <c r="C199" s="270">
        <v>0</v>
      </c>
      <c r="D199" s="48">
        <f t="shared" si="3"/>
        <v>0</v>
      </c>
      <c r="E199" s="47"/>
    </row>
    <row r="200" spans="1:5" x14ac:dyDescent="0.2">
      <c r="A200" s="50">
        <v>5532</v>
      </c>
      <c r="B200" s="47" t="s">
        <v>256</v>
      </c>
      <c r="C200" s="270">
        <v>0</v>
      </c>
      <c r="D200" s="48">
        <f t="shared" si="3"/>
        <v>0</v>
      </c>
      <c r="E200" s="47"/>
    </row>
    <row r="201" spans="1:5" x14ac:dyDescent="0.2">
      <c r="A201" s="50">
        <v>5533</v>
      </c>
      <c r="B201" s="47" t="s">
        <v>255</v>
      </c>
      <c r="C201" s="270">
        <v>0</v>
      </c>
      <c r="D201" s="48">
        <f t="shared" si="3"/>
        <v>0</v>
      </c>
      <c r="E201" s="47"/>
    </row>
    <row r="202" spans="1:5" x14ac:dyDescent="0.2">
      <c r="A202" s="50">
        <v>5534</v>
      </c>
      <c r="B202" s="47" t="s">
        <v>254</v>
      </c>
      <c r="C202" s="270">
        <v>0</v>
      </c>
      <c r="D202" s="48">
        <f t="shared" si="3"/>
        <v>0</v>
      </c>
      <c r="E202" s="47"/>
    </row>
    <row r="203" spans="1:5" x14ac:dyDescent="0.2">
      <c r="A203" s="50">
        <v>5535</v>
      </c>
      <c r="B203" s="47" t="s">
        <v>253</v>
      </c>
      <c r="C203" s="270">
        <v>0</v>
      </c>
      <c r="D203" s="48">
        <f t="shared" si="3"/>
        <v>0</v>
      </c>
      <c r="E203" s="47"/>
    </row>
    <row r="204" spans="1:5" x14ac:dyDescent="0.2">
      <c r="A204" s="50">
        <v>5540</v>
      </c>
      <c r="B204" s="47" t="s">
        <v>252</v>
      </c>
      <c r="C204" s="270">
        <v>0</v>
      </c>
      <c r="D204" s="48">
        <f t="shared" si="3"/>
        <v>0</v>
      </c>
      <c r="E204" s="47"/>
    </row>
    <row r="205" spans="1:5" x14ac:dyDescent="0.2">
      <c r="A205" s="50">
        <v>5541</v>
      </c>
      <c r="B205" s="47" t="s">
        <v>252</v>
      </c>
      <c r="C205" s="270">
        <v>0</v>
      </c>
      <c r="D205" s="48">
        <f t="shared" si="3"/>
        <v>0</v>
      </c>
      <c r="E205" s="47"/>
    </row>
    <row r="206" spans="1:5" x14ac:dyDescent="0.2">
      <c r="A206" s="50">
        <v>5550</v>
      </c>
      <c r="B206" s="47" t="s">
        <v>251</v>
      </c>
      <c r="C206" s="270">
        <v>0</v>
      </c>
      <c r="D206" s="48">
        <f t="shared" si="3"/>
        <v>0</v>
      </c>
      <c r="E206" s="47"/>
    </row>
    <row r="207" spans="1:5" x14ac:dyDescent="0.2">
      <c r="A207" s="50">
        <v>5551</v>
      </c>
      <c r="B207" s="47" t="s">
        <v>251</v>
      </c>
      <c r="C207" s="270">
        <v>0</v>
      </c>
      <c r="D207" s="48">
        <f t="shared" si="3"/>
        <v>0</v>
      </c>
      <c r="E207" s="47"/>
    </row>
    <row r="208" spans="1:5" x14ac:dyDescent="0.2">
      <c r="A208" s="50">
        <v>5590</v>
      </c>
      <c r="B208" s="47" t="s">
        <v>250</v>
      </c>
      <c r="C208" s="270">
        <v>0</v>
      </c>
      <c r="D208" s="48">
        <f t="shared" si="3"/>
        <v>0</v>
      </c>
      <c r="E208" s="47"/>
    </row>
    <row r="209" spans="1:5" x14ac:dyDescent="0.2">
      <c r="A209" s="50">
        <v>5591</v>
      </c>
      <c r="B209" s="47" t="s">
        <v>249</v>
      </c>
      <c r="C209" s="270">
        <v>0</v>
      </c>
      <c r="D209" s="48">
        <f t="shared" si="3"/>
        <v>0</v>
      </c>
      <c r="E209" s="47"/>
    </row>
    <row r="210" spans="1:5" x14ac:dyDescent="0.2">
      <c r="A210" s="50">
        <v>5592</v>
      </c>
      <c r="B210" s="47" t="s">
        <v>248</v>
      </c>
      <c r="C210" s="270">
        <v>0</v>
      </c>
      <c r="D210" s="48">
        <f t="shared" si="3"/>
        <v>0</v>
      </c>
      <c r="E210" s="47"/>
    </row>
    <row r="211" spans="1:5" x14ac:dyDescent="0.2">
      <c r="A211" s="50">
        <v>5593</v>
      </c>
      <c r="B211" s="47" t="s">
        <v>247</v>
      </c>
      <c r="C211" s="270">
        <v>0</v>
      </c>
      <c r="D211" s="48">
        <f t="shared" si="3"/>
        <v>0</v>
      </c>
      <c r="E211" s="47"/>
    </row>
    <row r="212" spans="1:5" x14ac:dyDescent="0.2">
      <c r="A212" s="50">
        <v>5594</v>
      </c>
      <c r="B212" s="47" t="s">
        <v>246</v>
      </c>
      <c r="C212" s="270">
        <v>0</v>
      </c>
      <c r="D212" s="48">
        <f t="shared" si="3"/>
        <v>0</v>
      </c>
      <c r="E212" s="47"/>
    </row>
    <row r="213" spans="1:5" x14ac:dyDescent="0.2">
      <c r="A213" s="50">
        <v>5595</v>
      </c>
      <c r="B213" s="47" t="s">
        <v>245</v>
      </c>
      <c r="C213" s="270">
        <v>0</v>
      </c>
      <c r="D213" s="48">
        <f t="shared" si="3"/>
        <v>0</v>
      </c>
      <c r="E213" s="47"/>
    </row>
    <row r="214" spans="1:5" x14ac:dyDescent="0.2">
      <c r="A214" s="50">
        <v>5596</v>
      </c>
      <c r="B214" s="47" t="s">
        <v>244</v>
      </c>
      <c r="C214" s="270">
        <v>0</v>
      </c>
      <c r="D214" s="48">
        <f t="shared" si="3"/>
        <v>0</v>
      </c>
      <c r="E214" s="47"/>
    </row>
    <row r="215" spans="1:5" x14ac:dyDescent="0.2">
      <c r="A215" s="50">
        <v>5597</v>
      </c>
      <c r="B215" s="47" t="s">
        <v>243</v>
      </c>
      <c r="C215" s="270">
        <v>0</v>
      </c>
      <c r="D215" s="48">
        <f t="shared" si="3"/>
        <v>0</v>
      </c>
      <c r="E215" s="47"/>
    </row>
    <row r="216" spans="1:5" x14ac:dyDescent="0.2">
      <c r="A216" s="50">
        <v>5598</v>
      </c>
      <c r="B216" s="47" t="s">
        <v>242</v>
      </c>
      <c r="C216" s="270">
        <v>0</v>
      </c>
      <c r="D216" s="48">
        <f t="shared" si="3"/>
        <v>0</v>
      </c>
      <c r="E216" s="47"/>
    </row>
    <row r="217" spans="1:5" x14ac:dyDescent="0.2">
      <c r="A217" s="50">
        <v>5599</v>
      </c>
      <c r="B217" s="47" t="s">
        <v>241</v>
      </c>
      <c r="C217" s="270">
        <v>0</v>
      </c>
      <c r="D217" s="48">
        <f t="shared" si="3"/>
        <v>0</v>
      </c>
      <c r="E217" s="47"/>
    </row>
    <row r="218" spans="1:5" x14ac:dyDescent="0.2">
      <c r="A218" s="50">
        <v>5600</v>
      </c>
      <c r="B218" s="47" t="s">
        <v>240</v>
      </c>
      <c r="C218" s="270">
        <v>0</v>
      </c>
      <c r="D218" s="48">
        <f t="shared" si="3"/>
        <v>0</v>
      </c>
      <c r="E218" s="47"/>
    </row>
    <row r="219" spans="1:5" x14ac:dyDescent="0.2">
      <c r="A219" s="50">
        <v>5610</v>
      </c>
      <c r="B219" s="47" t="s">
        <v>239</v>
      </c>
      <c r="C219" s="270">
        <v>0</v>
      </c>
      <c r="D219" s="48">
        <f t="shared" si="3"/>
        <v>0</v>
      </c>
      <c r="E219" s="47"/>
    </row>
    <row r="220" spans="1:5" x14ac:dyDescent="0.2">
      <c r="A220" s="50">
        <v>5611</v>
      </c>
      <c r="B220" s="47" t="s">
        <v>238</v>
      </c>
      <c r="C220" s="270">
        <v>0</v>
      </c>
      <c r="D220" s="48">
        <f t="shared" si="3"/>
        <v>0</v>
      </c>
      <c r="E220" s="47"/>
    </row>
    <row r="222" spans="1:5" x14ac:dyDescent="0.2">
      <c r="B222" s="40" t="s">
        <v>237</v>
      </c>
    </row>
  </sheetData>
  <sheetProtection formatCells="0" formatColumns="0" formatRows="0" insertColumns="0" insertRows="0" insertHyperlinks="0" deleteColumns="0" deleteRows="0" sort="0" autoFilter="0" pivotTables="0"/>
  <mergeCells count="3">
    <mergeCell ref="A1:C1"/>
    <mergeCell ref="A2:C2"/>
    <mergeCell ref="A3:C3"/>
  </mergeCells>
  <pageMargins left="0.70866141732283472" right="0.70866141732283472" top="0.74803149606299213" bottom="0.74803149606299213" header="0.31496062992125984" footer="0.31496062992125984"/>
  <pageSetup paperSize="9" scale="60" orientation="portrait" horizontalDpi="4294967293" r:id="rId1"/>
  <headerFooter>
    <oddFooter>&amp;L&amp;F&amp;A</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129" customWidth="1"/>
    <col min="2" max="2" width="48.140625" style="129" customWidth="1"/>
    <col min="3" max="3" width="22.85546875" style="129" customWidth="1"/>
    <col min="4" max="5" width="16.7109375" style="129" customWidth="1"/>
    <col min="6" max="16384" width="9.140625" style="129"/>
  </cols>
  <sheetData>
    <row r="1" spans="1:5" ht="18.95" customHeight="1" x14ac:dyDescent="0.2">
      <c r="A1" s="381" t="s">
        <v>1509</v>
      </c>
      <c r="B1" s="381"/>
      <c r="C1" s="381"/>
      <c r="D1" s="56" t="s">
        <v>95</v>
      </c>
      <c r="E1" s="57">
        <v>2022</v>
      </c>
    </row>
    <row r="2" spans="1:5" ht="18.95" customHeight="1" x14ac:dyDescent="0.2">
      <c r="A2" s="381" t="s">
        <v>436</v>
      </c>
      <c r="B2" s="381"/>
      <c r="C2" s="381"/>
      <c r="D2" s="56" t="s">
        <v>97</v>
      </c>
      <c r="E2" s="57" t="s">
        <v>599</v>
      </c>
    </row>
    <row r="3" spans="1:5" ht="18.95" customHeight="1" x14ac:dyDescent="0.2">
      <c r="A3" s="381" t="s">
        <v>1508</v>
      </c>
      <c r="B3" s="381"/>
      <c r="C3" s="381"/>
      <c r="D3" s="56" t="s">
        <v>98</v>
      </c>
      <c r="E3" s="57">
        <v>4</v>
      </c>
    </row>
    <row r="4" spans="1:5" x14ac:dyDescent="0.2">
      <c r="A4" s="58" t="s">
        <v>99</v>
      </c>
      <c r="B4" s="59"/>
      <c r="C4" s="59"/>
      <c r="D4" s="59"/>
      <c r="E4" s="59"/>
    </row>
    <row r="6" spans="1:5" x14ac:dyDescent="0.2">
      <c r="A6" s="59" t="s">
        <v>437</v>
      </c>
      <c r="B6" s="59"/>
      <c r="C6" s="59"/>
      <c r="D6" s="59"/>
      <c r="E6" s="59"/>
    </row>
    <row r="7" spans="1:5" x14ac:dyDescent="0.2">
      <c r="A7" s="60" t="s">
        <v>101</v>
      </c>
      <c r="B7" s="60" t="s">
        <v>102</v>
      </c>
      <c r="C7" s="60" t="s">
        <v>103</v>
      </c>
      <c r="D7" s="60" t="s">
        <v>104</v>
      </c>
      <c r="E7" s="60" t="s">
        <v>215</v>
      </c>
    </row>
    <row r="8" spans="1:5" x14ac:dyDescent="0.2">
      <c r="A8" s="61">
        <v>3110</v>
      </c>
      <c r="B8" s="129" t="s">
        <v>291</v>
      </c>
      <c r="C8" s="268">
        <v>0</v>
      </c>
    </row>
    <row r="9" spans="1:5" x14ac:dyDescent="0.2">
      <c r="A9" s="61">
        <v>3120</v>
      </c>
      <c r="B9" s="129" t="s">
        <v>438</v>
      </c>
      <c r="C9" s="268">
        <v>-5242026.54</v>
      </c>
    </row>
    <row r="10" spans="1:5" x14ac:dyDescent="0.2">
      <c r="A10" s="61">
        <v>3130</v>
      </c>
      <c r="B10" s="129" t="s">
        <v>439</v>
      </c>
      <c r="C10" s="268">
        <v>0</v>
      </c>
    </row>
    <row r="12" spans="1:5" x14ac:dyDescent="0.2">
      <c r="A12" s="59" t="s">
        <v>440</v>
      </c>
      <c r="B12" s="59"/>
      <c r="C12" s="59"/>
      <c r="D12" s="59"/>
      <c r="E12" s="59"/>
    </row>
    <row r="13" spans="1:5" x14ac:dyDescent="0.2">
      <c r="A13" s="60" t="s">
        <v>101</v>
      </c>
      <c r="B13" s="60" t="s">
        <v>102</v>
      </c>
      <c r="C13" s="60" t="s">
        <v>103</v>
      </c>
      <c r="D13" s="60" t="s">
        <v>441</v>
      </c>
      <c r="E13" s="60"/>
    </row>
    <row r="14" spans="1:5" x14ac:dyDescent="0.2">
      <c r="A14" s="61">
        <v>3210</v>
      </c>
      <c r="B14" s="129" t="s">
        <v>442</v>
      </c>
      <c r="C14" s="268">
        <v>8951706.9800000004</v>
      </c>
    </row>
    <row r="15" spans="1:5" x14ac:dyDescent="0.2">
      <c r="A15" s="61">
        <v>3220</v>
      </c>
      <c r="B15" s="129" t="s">
        <v>443</v>
      </c>
      <c r="C15" s="268">
        <v>33130268.5</v>
      </c>
    </row>
    <row r="16" spans="1:5" x14ac:dyDescent="0.2">
      <c r="A16" s="61">
        <v>3230</v>
      </c>
      <c r="B16" s="129" t="s">
        <v>444</v>
      </c>
      <c r="C16" s="268">
        <v>0</v>
      </c>
    </row>
    <row r="17" spans="1:3" x14ac:dyDescent="0.2">
      <c r="A17" s="61">
        <v>3231</v>
      </c>
      <c r="B17" s="129" t="s">
        <v>445</v>
      </c>
      <c r="C17" s="268">
        <v>0</v>
      </c>
    </row>
    <row r="18" spans="1:3" x14ac:dyDescent="0.2">
      <c r="A18" s="61">
        <v>3232</v>
      </c>
      <c r="B18" s="129" t="s">
        <v>446</v>
      </c>
      <c r="C18" s="268">
        <v>0</v>
      </c>
    </row>
    <row r="19" spans="1:3" x14ac:dyDescent="0.2">
      <c r="A19" s="61">
        <v>3233</v>
      </c>
      <c r="B19" s="129" t="s">
        <v>447</v>
      </c>
      <c r="C19" s="268">
        <v>0</v>
      </c>
    </row>
    <row r="20" spans="1:3" x14ac:dyDescent="0.2">
      <c r="A20" s="61">
        <v>3239</v>
      </c>
      <c r="B20" s="129" t="s">
        <v>448</v>
      </c>
      <c r="C20" s="268">
        <v>0</v>
      </c>
    </row>
    <row r="21" spans="1:3" x14ac:dyDescent="0.2">
      <c r="A21" s="61">
        <v>3240</v>
      </c>
      <c r="B21" s="129" t="s">
        <v>449</v>
      </c>
      <c r="C21" s="268">
        <v>0</v>
      </c>
    </row>
    <row r="22" spans="1:3" x14ac:dyDescent="0.2">
      <c r="A22" s="61">
        <v>3241</v>
      </c>
      <c r="B22" s="129" t="s">
        <v>450</v>
      </c>
      <c r="C22" s="268">
        <v>0</v>
      </c>
    </row>
    <row r="23" spans="1:3" x14ac:dyDescent="0.2">
      <c r="A23" s="61">
        <v>3242</v>
      </c>
      <c r="B23" s="129" t="s">
        <v>451</v>
      </c>
      <c r="C23" s="268">
        <v>0</v>
      </c>
    </row>
    <row r="24" spans="1:3" x14ac:dyDescent="0.2">
      <c r="A24" s="61">
        <v>3243</v>
      </c>
      <c r="B24" s="129" t="s">
        <v>452</v>
      </c>
      <c r="C24" s="268">
        <v>0</v>
      </c>
    </row>
    <row r="25" spans="1:3" x14ac:dyDescent="0.2">
      <c r="A25" s="61">
        <v>3250</v>
      </c>
      <c r="B25" s="129" t="s">
        <v>453</v>
      </c>
      <c r="C25" s="268">
        <v>0</v>
      </c>
    </row>
    <row r="26" spans="1:3" x14ac:dyDescent="0.2">
      <c r="A26" s="61">
        <v>3251</v>
      </c>
      <c r="B26" s="129" t="s">
        <v>454</v>
      </c>
      <c r="C26" s="268">
        <v>0</v>
      </c>
    </row>
    <row r="27" spans="1:3" x14ac:dyDescent="0.2">
      <c r="A27" s="61">
        <v>3252</v>
      </c>
      <c r="B27" s="129" t="s">
        <v>455</v>
      </c>
      <c r="C27" s="268">
        <v>0</v>
      </c>
    </row>
    <row r="29" spans="1:3" x14ac:dyDescent="0.2">
      <c r="B29" s="40" t="s">
        <v>237</v>
      </c>
    </row>
  </sheetData>
  <sheetProtection formatCells="0" formatColumns="0" formatRows="0" insertColumns="0" insertRows="0" insertHyperlinks="0" deleteColumns="0" deleteRows="0" sort="0" autoFilter="0" pivotTables="0"/>
  <mergeCells count="3">
    <mergeCell ref="A1:C1"/>
    <mergeCell ref="A2:C2"/>
    <mergeCell ref="A3:C3"/>
  </mergeCells>
  <pageMargins left="0.70866141732283472" right="0.70866141732283472" top="0.74803149606299213" bottom="0.74803149606299213" header="0.31496062992125984" footer="0.31496062992125984"/>
  <pageSetup paperSize="9" scale="85" orientation="landscape" r:id="rId1"/>
  <headerFooter>
    <oddFooter>&amp;L&amp;F&amp;A</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9"/>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129" customWidth="1"/>
    <col min="2" max="2" width="63.42578125" style="129" bestFit="1" customWidth="1"/>
    <col min="3" max="3" width="15.28515625" style="129" bestFit="1" customWidth="1"/>
    <col min="4" max="4" width="32.7109375" style="129" customWidth="1"/>
    <col min="5" max="5" width="19.140625" style="129" customWidth="1"/>
    <col min="6" max="6" width="9.140625" style="129"/>
    <col min="7" max="7" width="22.140625" style="129" bestFit="1" customWidth="1"/>
    <col min="8" max="16384" width="9.140625" style="129"/>
  </cols>
  <sheetData>
    <row r="1" spans="1:5" s="130" customFormat="1" ht="18.95" customHeight="1" x14ac:dyDescent="0.25">
      <c r="A1" s="381" t="s">
        <v>1509</v>
      </c>
      <c r="B1" s="381"/>
      <c r="C1" s="381"/>
      <c r="D1" s="56" t="s">
        <v>95</v>
      </c>
      <c r="E1" s="57">
        <v>2022</v>
      </c>
    </row>
    <row r="2" spans="1:5" s="130" customFormat="1" ht="18.95" customHeight="1" x14ac:dyDescent="0.25">
      <c r="A2" s="381" t="s">
        <v>456</v>
      </c>
      <c r="B2" s="381"/>
      <c r="C2" s="381"/>
      <c r="D2" s="56" t="s">
        <v>97</v>
      </c>
      <c r="E2" s="57" t="s">
        <v>599</v>
      </c>
    </row>
    <row r="3" spans="1:5" s="130" customFormat="1" ht="18.95" customHeight="1" x14ac:dyDescent="0.25">
      <c r="A3" s="381" t="s">
        <v>1508</v>
      </c>
      <c r="B3" s="381"/>
      <c r="C3" s="381"/>
      <c r="D3" s="56" t="s">
        <v>98</v>
      </c>
      <c r="E3" s="57">
        <v>4</v>
      </c>
    </row>
    <row r="4" spans="1:5" x14ac:dyDescent="0.2">
      <c r="A4" s="58" t="s">
        <v>99</v>
      </c>
      <c r="B4" s="59"/>
      <c r="C4" s="59"/>
      <c r="D4" s="59"/>
      <c r="E4" s="59"/>
    </row>
    <row r="6" spans="1:5" x14ac:dyDescent="0.2">
      <c r="A6" s="59" t="s">
        <v>457</v>
      </c>
      <c r="B6" s="59"/>
      <c r="C6" s="59"/>
      <c r="D6" s="59"/>
    </row>
    <row r="7" spans="1:5" x14ac:dyDescent="0.2">
      <c r="A7" s="60" t="s">
        <v>101</v>
      </c>
      <c r="B7" s="60" t="s">
        <v>458</v>
      </c>
      <c r="C7" s="63">
        <v>2022</v>
      </c>
      <c r="D7" s="63">
        <v>2021</v>
      </c>
    </row>
    <row r="8" spans="1:5" x14ac:dyDescent="0.2">
      <c r="A8" s="61">
        <v>1111</v>
      </c>
      <c r="B8" s="129" t="s">
        <v>459</v>
      </c>
      <c r="C8" s="268">
        <v>28000</v>
      </c>
      <c r="D8" s="268">
        <v>28000</v>
      </c>
    </row>
    <row r="9" spans="1:5" x14ac:dyDescent="0.2">
      <c r="A9" s="61">
        <v>1112</v>
      </c>
      <c r="B9" s="129" t="s">
        <v>460</v>
      </c>
      <c r="C9" s="268">
        <v>0</v>
      </c>
      <c r="D9" s="268">
        <v>0</v>
      </c>
    </row>
    <row r="10" spans="1:5" x14ac:dyDescent="0.2">
      <c r="A10" s="61">
        <v>1113</v>
      </c>
      <c r="B10" s="129" t="s">
        <v>461</v>
      </c>
      <c r="C10" s="268">
        <v>17464964.690000001</v>
      </c>
      <c r="D10" s="268">
        <v>8529671.9100000001</v>
      </c>
    </row>
    <row r="11" spans="1:5" x14ac:dyDescent="0.2">
      <c r="A11" s="61">
        <v>1114</v>
      </c>
      <c r="B11" s="129" t="s">
        <v>105</v>
      </c>
      <c r="C11" s="268">
        <v>0</v>
      </c>
      <c r="D11" s="268">
        <v>0</v>
      </c>
    </row>
    <row r="12" spans="1:5" x14ac:dyDescent="0.2">
      <c r="A12" s="61">
        <v>1115</v>
      </c>
      <c r="B12" s="129" t="s">
        <v>106</v>
      </c>
      <c r="C12" s="268">
        <v>0</v>
      </c>
      <c r="D12" s="268">
        <v>0</v>
      </c>
    </row>
    <row r="13" spans="1:5" x14ac:dyDescent="0.2">
      <c r="A13" s="61">
        <v>1116</v>
      </c>
      <c r="B13" s="129" t="s">
        <v>462</v>
      </c>
      <c r="C13" s="268">
        <v>0</v>
      </c>
      <c r="D13" s="268">
        <v>0</v>
      </c>
    </row>
    <row r="14" spans="1:5" x14ac:dyDescent="0.2">
      <c r="A14" s="61">
        <v>1119</v>
      </c>
      <c r="B14" s="129" t="s">
        <v>463</v>
      </c>
      <c r="C14" s="268">
        <v>0</v>
      </c>
      <c r="D14" s="268">
        <v>0</v>
      </c>
    </row>
    <row r="15" spans="1:5" x14ac:dyDescent="0.2">
      <c r="A15" s="64">
        <v>1110</v>
      </c>
      <c r="B15" s="65" t="s">
        <v>464</v>
      </c>
      <c r="C15" s="272">
        <f>SUM(C8:C14)</f>
        <v>17492964.690000001</v>
      </c>
      <c r="D15" s="272">
        <f>SUM(D8:D14)</f>
        <v>8557671.9100000001</v>
      </c>
    </row>
    <row r="18" spans="1:4" x14ac:dyDescent="0.2">
      <c r="A18" s="59" t="s">
        <v>465</v>
      </c>
      <c r="B18" s="59"/>
      <c r="C18" s="59"/>
      <c r="D18" s="59"/>
    </row>
    <row r="19" spans="1:4" x14ac:dyDescent="0.2">
      <c r="A19" s="60" t="s">
        <v>101</v>
      </c>
      <c r="B19" s="60" t="s">
        <v>458</v>
      </c>
      <c r="C19" s="63" t="s">
        <v>603</v>
      </c>
      <c r="D19" s="63" t="s">
        <v>466</v>
      </c>
    </row>
    <row r="20" spans="1:4" x14ac:dyDescent="0.2">
      <c r="A20" s="64">
        <v>1230</v>
      </c>
      <c r="B20" s="66" t="s">
        <v>154</v>
      </c>
      <c r="C20" s="272">
        <f>SUM(C21:C27)</f>
        <v>4674237.66</v>
      </c>
      <c r="D20" s="272">
        <f>SUM(D21:D27)</f>
        <v>2397475.2599999998</v>
      </c>
    </row>
    <row r="21" spans="1:4" x14ac:dyDescent="0.2">
      <c r="A21" s="61">
        <v>1231</v>
      </c>
      <c r="B21" s="129" t="s">
        <v>155</v>
      </c>
      <c r="C21" s="268">
        <v>0</v>
      </c>
      <c r="D21" s="268">
        <v>0</v>
      </c>
    </row>
    <row r="22" spans="1:4" x14ac:dyDescent="0.2">
      <c r="A22" s="61">
        <v>1232</v>
      </c>
      <c r="B22" s="129" t="s">
        <v>156</v>
      </c>
      <c r="C22" s="268">
        <v>0</v>
      </c>
      <c r="D22" s="268">
        <v>0</v>
      </c>
    </row>
    <row r="23" spans="1:4" x14ac:dyDescent="0.2">
      <c r="A23" s="61">
        <v>1233</v>
      </c>
      <c r="B23" s="129" t="s">
        <v>157</v>
      </c>
      <c r="C23" s="268">
        <v>0</v>
      </c>
      <c r="D23" s="268">
        <v>0</v>
      </c>
    </row>
    <row r="24" spans="1:4" x14ac:dyDescent="0.2">
      <c r="A24" s="61">
        <v>1234</v>
      </c>
      <c r="B24" s="129" t="s">
        <v>158</v>
      </c>
      <c r="C24" s="268">
        <v>0</v>
      </c>
      <c r="D24" s="268">
        <v>0</v>
      </c>
    </row>
    <row r="25" spans="1:4" x14ac:dyDescent="0.2">
      <c r="A25" s="61">
        <v>1235</v>
      </c>
      <c r="B25" s="129" t="s">
        <v>159</v>
      </c>
      <c r="C25" s="268">
        <v>3487100.09</v>
      </c>
      <c r="D25" s="268">
        <v>2397475.2599999998</v>
      </c>
    </row>
    <row r="26" spans="1:4" x14ac:dyDescent="0.2">
      <c r="A26" s="61">
        <v>1236</v>
      </c>
      <c r="B26" s="129" t="s">
        <v>160</v>
      </c>
      <c r="C26" s="268">
        <v>1187137.57</v>
      </c>
      <c r="D26" s="268">
        <v>0</v>
      </c>
    </row>
    <row r="27" spans="1:4" x14ac:dyDescent="0.2">
      <c r="A27" s="61">
        <v>1239</v>
      </c>
      <c r="B27" s="129" t="s">
        <v>161</v>
      </c>
      <c r="C27" s="268">
        <v>0</v>
      </c>
      <c r="D27" s="268">
        <v>0</v>
      </c>
    </row>
    <row r="28" spans="1:4" x14ac:dyDescent="0.2">
      <c r="A28" s="64">
        <v>1240</v>
      </c>
      <c r="B28" s="66" t="s">
        <v>162</v>
      </c>
      <c r="C28" s="272">
        <f>SUM(C29:C36)</f>
        <v>12718103.26</v>
      </c>
      <c r="D28" s="272">
        <f>SUM(D29:D36)</f>
        <v>657609.80000000005</v>
      </c>
    </row>
    <row r="29" spans="1:4" x14ac:dyDescent="0.2">
      <c r="A29" s="61">
        <v>1241</v>
      </c>
      <c r="B29" s="129" t="s">
        <v>163</v>
      </c>
      <c r="C29" s="268">
        <v>1175446.01</v>
      </c>
      <c r="D29" s="268">
        <v>238657.8</v>
      </c>
    </row>
    <row r="30" spans="1:4" x14ac:dyDescent="0.2">
      <c r="A30" s="61">
        <v>1242</v>
      </c>
      <c r="B30" s="129" t="s">
        <v>164</v>
      </c>
      <c r="C30" s="268">
        <v>1769199</v>
      </c>
      <c r="D30" s="268">
        <v>0</v>
      </c>
    </row>
    <row r="31" spans="1:4" x14ac:dyDescent="0.2">
      <c r="A31" s="61">
        <v>1243</v>
      </c>
      <c r="B31" s="129" t="s">
        <v>165</v>
      </c>
      <c r="C31" s="268">
        <v>0</v>
      </c>
      <c r="D31" s="268">
        <v>0</v>
      </c>
    </row>
    <row r="32" spans="1:4" x14ac:dyDescent="0.2">
      <c r="A32" s="61">
        <v>1244</v>
      </c>
      <c r="B32" s="129" t="s">
        <v>166</v>
      </c>
      <c r="C32" s="268">
        <v>2342147.65</v>
      </c>
      <c r="D32" s="268">
        <v>314900</v>
      </c>
    </row>
    <row r="33" spans="1:4" x14ac:dyDescent="0.2">
      <c r="A33" s="61">
        <v>1245</v>
      </c>
      <c r="B33" s="129" t="s">
        <v>167</v>
      </c>
      <c r="C33" s="268">
        <v>0</v>
      </c>
      <c r="D33" s="268">
        <v>0</v>
      </c>
    </row>
    <row r="34" spans="1:4" x14ac:dyDescent="0.2">
      <c r="A34" s="61">
        <v>1246</v>
      </c>
      <c r="B34" s="129" t="s">
        <v>168</v>
      </c>
      <c r="C34" s="268">
        <v>7431310.5999999996</v>
      </c>
      <c r="D34" s="268">
        <v>104052</v>
      </c>
    </row>
    <row r="35" spans="1:4" x14ac:dyDescent="0.2">
      <c r="A35" s="61">
        <v>1247</v>
      </c>
      <c r="B35" s="129" t="s">
        <v>169</v>
      </c>
      <c r="C35" s="268">
        <v>0</v>
      </c>
      <c r="D35" s="268">
        <v>0</v>
      </c>
    </row>
    <row r="36" spans="1:4" x14ac:dyDescent="0.2">
      <c r="A36" s="61">
        <v>1248</v>
      </c>
      <c r="B36" s="129" t="s">
        <v>170</v>
      </c>
      <c r="C36" s="268">
        <v>0</v>
      </c>
      <c r="D36" s="268">
        <v>0</v>
      </c>
    </row>
    <row r="37" spans="1:4" x14ac:dyDescent="0.2">
      <c r="A37" s="64">
        <v>1250</v>
      </c>
      <c r="B37" s="66" t="s">
        <v>174</v>
      </c>
      <c r="C37" s="272">
        <f>SUM(C38:C42)</f>
        <v>555060</v>
      </c>
      <c r="D37" s="272">
        <f>SUM(D38:D42)</f>
        <v>0</v>
      </c>
    </row>
    <row r="38" spans="1:4" x14ac:dyDescent="0.2">
      <c r="A38" s="61">
        <v>1251</v>
      </c>
      <c r="B38" s="129" t="s">
        <v>175</v>
      </c>
      <c r="C38" s="268">
        <v>555060</v>
      </c>
      <c r="D38" s="268">
        <v>0</v>
      </c>
    </row>
    <row r="39" spans="1:4" x14ac:dyDescent="0.2">
      <c r="A39" s="61">
        <v>1252</v>
      </c>
      <c r="B39" s="129" t="s">
        <v>176</v>
      </c>
      <c r="C39" s="268">
        <v>0</v>
      </c>
      <c r="D39" s="268">
        <v>0</v>
      </c>
    </row>
    <row r="40" spans="1:4" x14ac:dyDescent="0.2">
      <c r="A40" s="61">
        <v>1253</v>
      </c>
      <c r="B40" s="129" t="s">
        <v>177</v>
      </c>
      <c r="C40" s="268">
        <v>0</v>
      </c>
      <c r="D40" s="268">
        <v>0</v>
      </c>
    </row>
    <row r="41" spans="1:4" x14ac:dyDescent="0.2">
      <c r="A41" s="61">
        <v>1254</v>
      </c>
      <c r="B41" s="129" t="s">
        <v>178</v>
      </c>
      <c r="C41" s="268">
        <v>0</v>
      </c>
      <c r="D41" s="268">
        <v>0</v>
      </c>
    </row>
    <row r="42" spans="1:4" x14ac:dyDescent="0.2">
      <c r="A42" s="61">
        <v>1259</v>
      </c>
      <c r="B42" s="129" t="s">
        <v>179</v>
      </c>
      <c r="C42" s="268">
        <v>0</v>
      </c>
      <c r="D42" s="268">
        <v>0</v>
      </c>
    </row>
    <row r="43" spans="1:4" x14ac:dyDescent="0.2">
      <c r="A43" s="61"/>
      <c r="B43" s="65" t="s">
        <v>467</v>
      </c>
      <c r="C43" s="272">
        <f>C20+C28+C37</f>
        <v>17947400.920000002</v>
      </c>
      <c r="D43" s="272">
        <f>D20+D28+D37</f>
        <v>3055085.0599999996</v>
      </c>
    </row>
    <row r="45" spans="1:4" x14ac:dyDescent="0.2">
      <c r="A45" s="59" t="s">
        <v>468</v>
      </c>
      <c r="B45" s="59"/>
      <c r="C45" s="59"/>
      <c r="D45" s="59"/>
    </row>
    <row r="46" spans="1:4" x14ac:dyDescent="0.2">
      <c r="A46" s="60" t="s">
        <v>101</v>
      </c>
      <c r="B46" s="60" t="s">
        <v>458</v>
      </c>
      <c r="C46" s="63">
        <v>2022</v>
      </c>
      <c r="D46" s="63">
        <v>2021</v>
      </c>
    </row>
    <row r="47" spans="1:4" x14ac:dyDescent="0.2">
      <c r="A47" s="64">
        <v>3210</v>
      </c>
      <c r="B47" s="66" t="s">
        <v>469</v>
      </c>
      <c r="C47" s="272">
        <v>8951706.9800000004</v>
      </c>
      <c r="D47" s="272">
        <v>2925712.62</v>
      </c>
    </row>
    <row r="48" spans="1:4" x14ac:dyDescent="0.2">
      <c r="A48" s="61"/>
      <c r="B48" s="65" t="s">
        <v>470</v>
      </c>
      <c r="C48" s="272">
        <f>C49+C61+C93+C96</f>
        <v>13876.5</v>
      </c>
      <c r="D48" s="272">
        <f>D49+D61+D93+D96</f>
        <v>13876.5</v>
      </c>
    </row>
    <row r="49" spans="1:4" x14ac:dyDescent="0.2">
      <c r="A49" s="64">
        <v>5400</v>
      </c>
      <c r="B49" s="66" t="s">
        <v>285</v>
      </c>
      <c r="C49" s="272">
        <f>C50+C52+C54+C56+C58</f>
        <v>0</v>
      </c>
      <c r="D49" s="272">
        <f>D50+D52+D54+D56+D58</f>
        <v>0</v>
      </c>
    </row>
    <row r="50" spans="1:4" x14ac:dyDescent="0.2">
      <c r="A50" s="61">
        <v>5410</v>
      </c>
      <c r="B50" s="129" t="s">
        <v>471</v>
      </c>
      <c r="C50" s="268">
        <f>C51</f>
        <v>0</v>
      </c>
      <c r="D50" s="268">
        <f>D51</f>
        <v>0</v>
      </c>
    </row>
    <row r="51" spans="1:4" x14ac:dyDescent="0.2">
      <c r="A51" s="61">
        <v>5411</v>
      </c>
      <c r="B51" s="129" t="s">
        <v>283</v>
      </c>
      <c r="C51" s="268">
        <v>0</v>
      </c>
      <c r="D51" s="268">
        <v>0</v>
      </c>
    </row>
    <row r="52" spans="1:4" x14ac:dyDescent="0.2">
      <c r="A52" s="61">
        <v>5420</v>
      </c>
      <c r="B52" s="129" t="s">
        <v>472</v>
      </c>
      <c r="C52" s="268">
        <f>C53</f>
        <v>0</v>
      </c>
      <c r="D52" s="268">
        <f>D53</f>
        <v>0</v>
      </c>
    </row>
    <row r="53" spans="1:4" x14ac:dyDescent="0.2">
      <c r="A53" s="61">
        <v>5421</v>
      </c>
      <c r="B53" s="129" t="s">
        <v>280</v>
      </c>
      <c r="C53" s="268">
        <v>0</v>
      </c>
      <c r="D53" s="268">
        <v>0</v>
      </c>
    </row>
    <row r="54" spans="1:4" x14ac:dyDescent="0.2">
      <c r="A54" s="61">
        <v>5430</v>
      </c>
      <c r="B54" s="129" t="s">
        <v>473</v>
      </c>
      <c r="C54" s="268">
        <f>C55</f>
        <v>0</v>
      </c>
      <c r="D54" s="268">
        <f>D55</f>
        <v>0</v>
      </c>
    </row>
    <row r="55" spans="1:4" x14ac:dyDescent="0.2">
      <c r="A55" s="61">
        <v>5431</v>
      </c>
      <c r="B55" s="129" t="s">
        <v>277</v>
      </c>
      <c r="C55" s="268">
        <v>0</v>
      </c>
      <c r="D55" s="268">
        <v>0</v>
      </c>
    </row>
    <row r="56" spans="1:4" x14ac:dyDescent="0.2">
      <c r="A56" s="61">
        <v>5440</v>
      </c>
      <c r="B56" s="129" t="s">
        <v>474</v>
      </c>
      <c r="C56" s="268">
        <f>C57</f>
        <v>0</v>
      </c>
      <c r="D56" s="268">
        <f>D57</f>
        <v>0</v>
      </c>
    </row>
    <row r="57" spans="1:4" x14ac:dyDescent="0.2">
      <c r="A57" s="61">
        <v>5441</v>
      </c>
      <c r="B57" s="129" t="s">
        <v>474</v>
      </c>
      <c r="C57" s="268">
        <v>0</v>
      </c>
      <c r="D57" s="268">
        <v>0</v>
      </c>
    </row>
    <row r="58" spans="1:4" x14ac:dyDescent="0.2">
      <c r="A58" s="61">
        <v>5450</v>
      </c>
      <c r="B58" s="129" t="s">
        <v>475</v>
      </c>
      <c r="C58" s="268">
        <f>C59+C60</f>
        <v>0</v>
      </c>
      <c r="D58" s="268">
        <f>D59+D60</f>
        <v>0</v>
      </c>
    </row>
    <row r="59" spans="1:4" x14ac:dyDescent="0.2">
      <c r="A59" s="61">
        <v>5451</v>
      </c>
      <c r="B59" s="129" t="s">
        <v>273</v>
      </c>
      <c r="C59" s="268">
        <v>0</v>
      </c>
      <c r="D59" s="268">
        <v>0</v>
      </c>
    </row>
    <row r="60" spans="1:4" x14ac:dyDescent="0.2">
      <c r="A60" s="61">
        <v>5452</v>
      </c>
      <c r="B60" s="129" t="s">
        <v>272</v>
      </c>
      <c r="C60" s="268">
        <v>0</v>
      </c>
      <c r="D60" s="268">
        <v>0</v>
      </c>
    </row>
    <row r="61" spans="1:4" x14ac:dyDescent="0.2">
      <c r="A61" s="64">
        <v>5500</v>
      </c>
      <c r="B61" s="66" t="s">
        <v>271</v>
      </c>
      <c r="C61" s="272">
        <f>+C62</f>
        <v>13876.5</v>
      </c>
      <c r="D61" s="272">
        <f>+D62</f>
        <v>13876.5</v>
      </c>
    </row>
    <row r="62" spans="1:4" x14ac:dyDescent="0.2">
      <c r="A62" s="61">
        <v>5510</v>
      </c>
      <c r="B62" s="129" t="s">
        <v>270</v>
      </c>
      <c r="C62" s="268">
        <f>SUM(C63:C70)</f>
        <v>13876.5</v>
      </c>
      <c r="D62" s="268">
        <f>SUM(D63:D70)</f>
        <v>13876.5</v>
      </c>
    </row>
    <row r="63" spans="1:4" x14ac:dyDescent="0.2">
      <c r="A63" s="61">
        <v>5511</v>
      </c>
      <c r="B63" s="129" t="s">
        <v>269</v>
      </c>
      <c r="C63" s="268">
        <v>0</v>
      </c>
      <c r="D63" s="268">
        <v>0</v>
      </c>
    </row>
    <row r="64" spans="1:4" x14ac:dyDescent="0.2">
      <c r="A64" s="61">
        <v>5512</v>
      </c>
      <c r="B64" s="129" t="s">
        <v>268</v>
      </c>
      <c r="C64" s="268">
        <v>0</v>
      </c>
      <c r="D64" s="268">
        <v>0</v>
      </c>
    </row>
    <row r="65" spans="1:4" x14ac:dyDescent="0.2">
      <c r="A65" s="61">
        <v>5513</v>
      </c>
      <c r="B65" s="129" t="s">
        <v>267</v>
      </c>
      <c r="C65" s="268">
        <v>0</v>
      </c>
      <c r="D65" s="268">
        <v>0</v>
      </c>
    </row>
    <row r="66" spans="1:4" x14ac:dyDescent="0.2">
      <c r="A66" s="61">
        <v>5514</v>
      </c>
      <c r="B66" s="129" t="s">
        <v>266</v>
      </c>
      <c r="C66" s="268">
        <v>0</v>
      </c>
      <c r="D66" s="268">
        <v>0</v>
      </c>
    </row>
    <row r="67" spans="1:4" x14ac:dyDescent="0.2">
      <c r="A67" s="61">
        <v>5515</v>
      </c>
      <c r="B67" s="129" t="s">
        <v>265</v>
      </c>
      <c r="C67" s="268">
        <v>13876.5</v>
      </c>
      <c r="D67" s="268">
        <v>13876.5</v>
      </c>
    </row>
    <row r="68" spans="1:4" x14ac:dyDescent="0.2">
      <c r="A68" s="61">
        <v>5516</v>
      </c>
      <c r="B68" s="129" t="s">
        <v>264</v>
      </c>
      <c r="C68" s="268">
        <v>0</v>
      </c>
      <c r="D68" s="268">
        <v>0</v>
      </c>
    </row>
    <row r="69" spans="1:4" x14ac:dyDescent="0.2">
      <c r="A69" s="61">
        <v>5517</v>
      </c>
      <c r="B69" s="129" t="s">
        <v>263</v>
      </c>
      <c r="C69" s="268">
        <v>0</v>
      </c>
      <c r="D69" s="268">
        <v>0</v>
      </c>
    </row>
    <row r="70" spans="1:4" x14ac:dyDescent="0.2">
      <c r="A70" s="61">
        <v>5518</v>
      </c>
      <c r="B70" s="129" t="s">
        <v>262</v>
      </c>
      <c r="C70" s="268">
        <v>0</v>
      </c>
      <c r="D70" s="268">
        <v>0</v>
      </c>
    </row>
    <row r="71" spans="1:4" x14ac:dyDescent="0.2">
      <c r="A71" s="61">
        <v>5520</v>
      </c>
      <c r="B71" s="129" t="s">
        <v>261</v>
      </c>
      <c r="C71" s="268">
        <f>C72+C73</f>
        <v>0</v>
      </c>
      <c r="D71" s="268">
        <f>D72+D73</f>
        <v>0</v>
      </c>
    </row>
    <row r="72" spans="1:4" x14ac:dyDescent="0.2">
      <c r="A72" s="61">
        <v>5521</v>
      </c>
      <c r="B72" s="129" t="s">
        <v>260</v>
      </c>
      <c r="C72" s="268">
        <v>0</v>
      </c>
      <c r="D72" s="268">
        <v>0</v>
      </c>
    </row>
    <row r="73" spans="1:4" x14ac:dyDescent="0.2">
      <c r="A73" s="61">
        <v>5522</v>
      </c>
      <c r="B73" s="129" t="s">
        <v>259</v>
      </c>
      <c r="C73" s="268">
        <v>0</v>
      </c>
      <c r="D73" s="268">
        <v>0</v>
      </c>
    </row>
    <row r="74" spans="1:4" x14ac:dyDescent="0.2">
      <c r="A74" s="61">
        <v>5530</v>
      </c>
      <c r="B74" s="129" t="s">
        <v>258</v>
      </c>
      <c r="C74" s="268">
        <f>SUM(C75:C79)</f>
        <v>0</v>
      </c>
      <c r="D74" s="268">
        <f>SUM(D75:D79)</f>
        <v>0</v>
      </c>
    </row>
    <row r="75" spans="1:4" x14ac:dyDescent="0.2">
      <c r="A75" s="61">
        <v>5531</v>
      </c>
      <c r="B75" s="129" t="s">
        <v>257</v>
      </c>
      <c r="C75" s="268">
        <v>0</v>
      </c>
      <c r="D75" s="268">
        <v>0</v>
      </c>
    </row>
    <row r="76" spans="1:4" x14ac:dyDescent="0.2">
      <c r="A76" s="61">
        <v>5532</v>
      </c>
      <c r="B76" s="129" t="s">
        <v>256</v>
      </c>
      <c r="C76" s="268">
        <v>0</v>
      </c>
      <c r="D76" s="268">
        <v>0</v>
      </c>
    </row>
    <row r="77" spans="1:4" x14ac:dyDescent="0.2">
      <c r="A77" s="61">
        <v>5533</v>
      </c>
      <c r="B77" s="129" t="s">
        <v>255</v>
      </c>
      <c r="C77" s="268">
        <v>0</v>
      </c>
      <c r="D77" s="268">
        <v>0</v>
      </c>
    </row>
    <row r="78" spans="1:4" x14ac:dyDescent="0.2">
      <c r="A78" s="61">
        <v>5534</v>
      </c>
      <c r="B78" s="129" t="s">
        <v>254</v>
      </c>
      <c r="C78" s="268">
        <v>0</v>
      </c>
      <c r="D78" s="268">
        <v>0</v>
      </c>
    </row>
    <row r="79" spans="1:4" x14ac:dyDescent="0.2">
      <c r="A79" s="61">
        <v>5535</v>
      </c>
      <c r="B79" s="129" t="s">
        <v>253</v>
      </c>
      <c r="C79" s="268">
        <v>0</v>
      </c>
      <c r="D79" s="268">
        <v>0</v>
      </c>
    </row>
    <row r="80" spans="1:4" x14ac:dyDescent="0.2">
      <c r="A80" s="61">
        <v>5540</v>
      </c>
      <c r="B80" s="129" t="s">
        <v>252</v>
      </c>
      <c r="C80" s="268">
        <f>C81</f>
        <v>0</v>
      </c>
      <c r="D80" s="268">
        <f>D81</f>
        <v>0</v>
      </c>
    </row>
    <row r="81" spans="1:4" x14ac:dyDescent="0.2">
      <c r="A81" s="61">
        <v>5541</v>
      </c>
      <c r="B81" s="129" t="s">
        <v>252</v>
      </c>
      <c r="C81" s="268">
        <v>0</v>
      </c>
      <c r="D81" s="268">
        <v>0</v>
      </c>
    </row>
    <row r="82" spans="1:4" x14ac:dyDescent="0.2">
      <c r="A82" s="61">
        <v>5550</v>
      </c>
      <c r="B82" s="129" t="s">
        <v>251</v>
      </c>
      <c r="C82" s="268">
        <f>C83</f>
        <v>0</v>
      </c>
      <c r="D82" s="268">
        <f>D83</f>
        <v>0</v>
      </c>
    </row>
    <row r="83" spans="1:4" x14ac:dyDescent="0.2">
      <c r="A83" s="61">
        <v>5551</v>
      </c>
      <c r="B83" s="129" t="s">
        <v>251</v>
      </c>
      <c r="C83" s="268">
        <v>0</v>
      </c>
      <c r="D83" s="268">
        <v>0</v>
      </c>
    </row>
    <row r="84" spans="1:4" x14ac:dyDescent="0.2">
      <c r="A84" s="61">
        <v>5590</v>
      </c>
      <c r="B84" s="129" t="s">
        <v>250</v>
      </c>
      <c r="C84" s="268">
        <f>SUM(C85:C92)</f>
        <v>0</v>
      </c>
      <c r="D84" s="268">
        <f>SUM(D85:D92)</f>
        <v>0</v>
      </c>
    </row>
    <row r="85" spans="1:4" x14ac:dyDescent="0.2">
      <c r="A85" s="61">
        <v>5591</v>
      </c>
      <c r="B85" s="129" t="s">
        <v>249</v>
      </c>
      <c r="C85" s="268">
        <v>0</v>
      </c>
      <c r="D85" s="268">
        <v>0</v>
      </c>
    </row>
    <row r="86" spans="1:4" x14ac:dyDescent="0.2">
      <c r="A86" s="61">
        <v>5592</v>
      </c>
      <c r="B86" s="129" t="s">
        <v>248</v>
      </c>
      <c r="C86" s="268">
        <v>0</v>
      </c>
      <c r="D86" s="268">
        <v>0</v>
      </c>
    </row>
    <row r="87" spans="1:4" x14ac:dyDescent="0.2">
      <c r="A87" s="61">
        <v>5593</v>
      </c>
      <c r="B87" s="129" t="s">
        <v>247</v>
      </c>
      <c r="C87" s="268">
        <v>0</v>
      </c>
      <c r="D87" s="268">
        <v>0</v>
      </c>
    </row>
    <row r="88" spans="1:4" x14ac:dyDescent="0.2">
      <c r="A88" s="61">
        <v>5594</v>
      </c>
      <c r="B88" s="129" t="s">
        <v>476</v>
      </c>
      <c r="C88" s="268">
        <v>0</v>
      </c>
      <c r="D88" s="268">
        <v>0</v>
      </c>
    </row>
    <row r="89" spans="1:4" x14ac:dyDescent="0.2">
      <c r="A89" s="61">
        <v>5595</v>
      </c>
      <c r="B89" s="129" t="s">
        <v>245</v>
      </c>
      <c r="C89" s="268">
        <v>0</v>
      </c>
      <c r="D89" s="268">
        <v>0</v>
      </c>
    </row>
    <row r="90" spans="1:4" x14ac:dyDescent="0.2">
      <c r="A90" s="61">
        <v>5596</v>
      </c>
      <c r="B90" s="129" t="s">
        <v>244</v>
      </c>
      <c r="C90" s="268">
        <v>0</v>
      </c>
      <c r="D90" s="268">
        <v>0</v>
      </c>
    </row>
    <row r="91" spans="1:4" x14ac:dyDescent="0.2">
      <c r="A91" s="61">
        <v>5597</v>
      </c>
      <c r="B91" s="129" t="s">
        <v>243</v>
      </c>
      <c r="C91" s="268">
        <v>0</v>
      </c>
      <c r="D91" s="268">
        <v>0</v>
      </c>
    </row>
    <row r="92" spans="1:4" x14ac:dyDescent="0.2">
      <c r="A92" s="61">
        <v>5599</v>
      </c>
      <c r="B92" s="129" t="s">
        <v>241</v>
      </c>
      <c r="C92" s="268">
        <v>0</v>
      </c>
      <c r="D92" s="268">
        <v>0</v>
      </c>
    </row>
    <row r="93" spans="1:4" x14ac:dyDescent="0.2">
      <c r="A93" s="64">
        <v>5600</v>
      </c>
      <c r="B93" s="66" t="s">
        <v>240</v>
      </c>
      <c r="C93" s="272">
        <f>C94</f>
        <v>0</v>
      </c>
      <c r="D93" s="272">
        <f>D94</f>
        <v>0</v>
      </c>
    </row>
    <row r="94" spans="1:4" x14ac:dyDescent="0.2">
      <c r="A94" s="61">
        <v>5610</v>
      </c>
      <c r="B94" s="129" t="s">
        <v>239</v>
      </c>
      <c r="C94" s="268">
        <f>C95</f>
        <v>0</v>
      </c>
      <c r="D94" s="268">
        <f>D95</f>
        <v>0</v>
      </c>
    </row>
    <row r="95" spans="1:4" x14ac:dyDescent="0.2">
      <c r="A95" s="61">
        <v>5611</v>
      </c>
      <c r="B95" s="129" t="s">
        <v>238</v>
      </c>
      <c r="C95" s="268">
        <v>0</v>
      </c>
      <c r="D95" s="268">
        <v>0</v>
      </c>
    </row>
    <row r="96" spans="1:4" x14ac:dyDescent="0.2">
      <c r="A96" s="64">
        <v>2110</v>
      </c>
      <c r="B96" s="67" t="s">
        <v>477</v>
      </c>
      <c r="C96" s="272">
        <f>SUM(C97:C101)</f>
        <v>0</v>
      </c>
      <c r="D96" s="272">
        <f>SUM(D97:D101)</f>
        <v>0</v>
      </c>
    </row>
    <row r="97" spans="1:4" x14ac:dyDescent="0.2">
      <c r="A97" s="61">
        <v>2111</v>
      </c>
      <c r="B97" s="129" t="s">
        <v>478</v>
      </c>
      <c r="C97" s="268">
        <v>0</v>
      </c>
      <c r="D97" s="268">
        <v>0</v>
      </c>
    </row>
    <row r="98" spans="1:4" x14ac:dyDescent="0.2">
      <c r="A98" s="61">
        <v>2112</v>
      </c>
      <c r="B98" s="129" t="s">
        <v>479</v>
      </c>
      <c r="C98" s="268">
        <v>0</v>
      </c>
      <c r="D98" s="268">
        <v>0</v>
      </c>
    </row>
    <row r="99" spans="1:4" x14ac:dyDescent="0.2">
      <c r="A99" s="61">
        <v>2112</v>
      </c>
      <c r="B99" s="129" t="s">
        <v>480</v>
      </c>
      <c r="C99" s="268">
        <v>0</v>
      </c>
      <c r="D99" s="268">
        <v>0</v>
      </c>
    </row>
    <row r="100" spans="1:4" x14ac:dyDescent="0.2">
      <c r="A100" s="61">
        <v>2115</v>
      </c>
      <c r="B100" s="129" t="s">
        <v>481</v>
      </c>
      <c r="C100" s="268">
        <v>0</v>
      </c>
      <c r="D100" s="268">
        <v>0</v>
      </c>
    </row>
    <row r="101" spans="1:4" x14ac:dyDescent="0.2">
      <c r="A101" s="61">
        <v>2114</v>
      </c>
      <c r="B101" s="129" t="s">
        <v>482</v>
      </c>
      <c r="C101" s="268">
        <v>0</v>
      </c>
      <c r="D101" s="268">
        <v>0</v>
      </c>
    </row>
    <row r="102" spans="1:4" x14ac:dyDescent="0.2">
      <c r="A102" s="61"/>
      <c r="B102" s="65" t="s">
        <v>483</v>
      </c>
      <c r="C102" s="272">
        <f>C103+C125</f>
        <v>0</v>
      </c>
      <c r="D102" s="272">
        <f>D103+D125</f>
        <v>0</v>
      </c>
    </row>
    <row r="103" spans="1:4" x14ac:dyDescent="0.2">
      <c r="A103" s="64">
        <v>4300</v>
      </c>
      <c r="B103" s="133" t="s">
        <v>377</v>
      </c>
      <c r="C103" s="272">
        <f>C104+C107+C113+C115+C117</f>
        <v>0</v>
      </c>
      <c r="D103" s="272">
        <f>D104+D107+D113+D115+D117</f>
        <v>0</v>
      </c>
    </row>
    <row r="104" spans="1:4" x14ac:dyDescent="0.2">
      <c r="A104" s="64">
        <v>4310</v>
      </c>
      <c r="B104" s="133" t="s">
        <v>376</v>
      </c>
      <c r="C104" s="272">
        <f>C105+C106</f>
        <v>0</v>
      </c>
      <c r="D104" s="272">
        <f>D105+D106</f>
        <v>0</v>
      </c>
    </row>
    <row r="105" spans="1:4" x14ac:dyDescent="0.2">
      <c r="A105" s="61">
        <v>4311</v>
      </c>
      <c r="B105" s="121" t="s">
        <v>375</v>
      </c>
      <c r="C105" s="268">
        <v>0</v>
      </c>
      <c r="D105" s="268">
        <v>0</v>
      </c>
    </row>
    <row r="106" spans="1:4" x14ac:dyDescent="0.2">
      <c r="A106" s="61">
        <v>4319</v>
      </c>
      <c r="B106" s="121" t="s">
        <v>374</v>
      </c>
      <c r="C106" s="268">
        <v>0</v>
      </c>
      <c r="D106" s="268">
        <v>0</v>
      </c>
    </row>
    <row r="107" spans="1:4" x14ac:dyDescent="0.2">
      <c r="A107" s="64">
        <v>4320</v>
      </c>
      <c r="B107" s="133" t="s">
        <v>373</v>
      </c>
      <c r="C107" s="272">
        <f>SUM(C108:C112)</f>
        <v>0</v>
      </c>
      <c r="D107" s="272">
        <f>SUM(D108:D112)</f>
        <v>0</v>
      </c>
    </row>
    <row r="108" spans="1:4" x14ac:dyDescent="0.2">
      <c r="A108" s="61">
        <v>4321</v>
      </c>
      <c r="B108" s="121" t="s">
        <v>372</v>
      </c>
      <c r="C108" s="268">
        <v>0</v>
      </c>
      <c r="D108" s="268">
        <v>0</v>
      </c>
    </row>
    <row r="109" spans="1:4" x14ac:dyDescent="0.2">
      <c r="A109" s="61">
        <v>4322</v>
      </c>
      <c r="B109" s="121" t="s">
        <v>371</v>
      </c>
      <c r="C109" s="268">
        <v>0</v>
      </c>
      <c r="D109" s="268">
        <v>0</v>
      </c>
    </row>
    <row r="110" spans="1:4" x14ac:dyDescent="0.2">
      <c r="A110" s="61">
        <v>4323</v>
      </c>
      <c r="B110" s="121" t="s">
        <v>370</v>
      </c>
      <c r="C110" s="268">
        <v>0</v>
      </c>
      <c r="D110" s="268">
        <v>0</v>
      </c>
    </row>
    <row r="111" spans="1:4" x14ac:dyDescent="0.2">
      <c r="A111" s="61">
        <v>4324</v>
      </c>
      <c r="B111" s="121" t="s">
        <v>369</v>
      </c>
      <c r="C111" s="268">
        <v>0</v>
      </c>
      <c r="D111" s="268">
        <v>0</v>
      </c>
    </row>
    <row r="112" spans="1:4" x14ac:dyDescent="0.2">
      <c r="A112" s="61">
        <v>4325</v>
      </c>
      <c r="B112" s="121" t="s">
        <v>368</v>
      </c>
      <c r="C112" s="268">
        <v>0</v>
      </c>
      <c r="D112" s="268">
        <v>0</v>
      </c>
    </row>
    <row r="113" spans="1:4" x14ac:dyDescent="0.2">
      <c r="A113" s="64">
        <v>4330</v>
      </c>
      <c r="B113" s="133" t="s">
        <v>367</v>
      </c>
      <c r="C113" s="272">
        <f>C114</f>
        <v>0</v>
      </c>
      <c r="D113" s="272">
        <f>D114</f>
        <v>0</v>
      </c>
    </row>
    <row r="114" spans="1:4" x14ac:dyDescent="0.2">
      <c r="A114" s="61">
        <v>4331</v>
      </c>
      <c r="B114" s="121" t="s">
        <v>367</v>
      </c>
      <c r="C114" s="268">
        <v>0</v>
      </c>
      <c r="D114" s="268">
        <v>0</v>
      </c>
    </row>
    <row r="115" spans="1:4" x14ac:dyDescent="0.2">
      <c r="A115" s="64">
        <v>4340</v>
      </c>
      <c r="B115" s="133" t="s">
        <v>366</v>
      </c>
      <c r="C115" s="272">
        <f>C116</f>
        <v>0</v>
      </c>
      <c r="D115" s="272">
        <f>D116</f>
        <v>0</v>
      </c>
    </row>
    <row r="116" spans="1:4" x14ac:dyDescent="0.2">
      <c r="A116" s="61">
        <v>4341</v>
      </c>
      <c r="B116" s="121" t="s">
        <v>366</v>
      </c>
      <c r="C116" s="268">
        <v>0</v>
      </c>
      <c r="D116" s="268">
        <v>0</v>
      </c>
    </row>
    <row r="117" spans="1:4" x14ac:dyDescent="0.2">
      <c r="A117" s="64">
        <v>4390</v>
      </c>
      <c r="B117" s="133" t="s">
        <v>360</v>
      </c>
      <c r="C117" s="272">
        <f>SUM(C118:C124)</f>
        <v>0</v>
      </c>
      <c r="D117" s="272">
        <f>SUM(D118:D124)</f>
        <v>0</v>
      </c>
    </row>
    <row r="118" spans="1:4" x14ac:dyDescent="0.2">
      <c r="A118" s="61">
        <v>4392</v>
      </c>
      <c r="B118" s="121" t="s">
        <v>365</v>
      </c>
      <c r="C118" s="268">
        <v>0</v>
      </c>
      <c r="D118" s="268">
        <v>0</v>
      </c>
    </row>
    <row r="119" spans="1:4" x14ac:dyDescent="0.2">
      <c r="A119" s="61">
        <v>4393</v>
      </c>
      <c r="B119" s="121" t="s">
        <v>364</v>
      </c>
      <c r="C119" s="268">
        <v>0</v>
      </c>
      <c r="D119" s="268">
        <v>0</v>
      </c>
    </row>
    <row r="120" spans="1:4" x14ac:dyDescent="0.2">
      <c r="A120" s="61">
        <v>4394</v>
      </c>
      <c r="B120" s="121" t="s">
        <v>363</v>
      </c>
      <c r="C120" s="268">
        <v>0</v>
      </c>
      <c r="D120" s="268">
        <v>0</v>
      </c>
    </row>
    <row r="121" spans="1:4" x14ac:dyDescent="0.2">
      <c r="A121" s="61">
        <v>4395</v>
      </c>
      <c r="B121" s="121" t="s">
        <v>244</v>
      </c>
      <c r="C121" s="268">
        <v>0</v>
      </c>
      <c r="D121" s="268">
        <v>0</v>
      </c>
    </row>
    <row r="122" spans="1:4" x14ac:dyDescent="0.2">
      <c r="A122" s="61">
        <v>4396</v>
      </c>
      <c r="B122" s="121" t="s">
        <v>362</v>
      </c>
      <c r="C122" s="268">
        <v>0</v>
      </c>
      <c r="D122" s="268">
        <v>0</v>
      </c>
    </row>
    <row r="123" spans="1:4" x14ac:dyDescent="0.2">
      <c r="A123" s="61">
        <v>4397</v>
      </c>
      <c r="B123" s="121" t="s">
        <v>361</v>
      </c>
      <c r="C123" s="268">
        <v>0</v>
      </c>
      <c r="D123" s="268">
        <v>0</v>
      </c>
    </row>
    <row r="124" spans="1:4" x14ac:dyDescent="0.2">
      <c r="A124" s="61">
        <v>4399</v>
      </c>
      <c r="B124" s="121" t="s">
        <v>360</v>
      </c>
      <c r="C124" s="268">
        <v>0</v>
      </c>
      <c r="D124" s="268">
        <v>0</v>
      </c>
    </row>
    <row r="125" spans="1:4" x14ac:dyDescent="0.2">
      <c r="A125" s="64">
        <v>1120</v>
      </c>
      <c r="B125" s="67" t="s">
        <v>484</v>
      </c>
      <c r="C125" s="272">
        <f>SUM(C126:C134)</f>
        <v>0</v>
      </c>
      <c r="D125" s="272">
        <f>SUM(D126:D134)</f>
        <v>0</v>
      </c>
    </row>
    <row r="126" spans="1:4" x14ac:dyDescent="0.2">
      <c r="A126" s="61">
        <v>1124</v>
      </c>
      <c r="B126" s="115" t="s">
        <v>485</v>
      </c>
      <c r="C126" s="268">
        <v>0</v>
      </c>
      <c r="D126" s="268">
        <v>0</v>
      </c>
    </row>
    <row r="127" spans="1:4" x14ac:dyDescent="0.2">
      <c r="A127" s="61">
        <v>1124</v>
      </c>
      <c r="B127" s="115" t="s">
        <v>486</v>
      </c>
      <c r="C127" s="268">
        <v>0</v>
      </c>
      <c r="D127" s="268">
        <v>0</v>
      </c>
    </row>
    <row r="128" spans="1:4" x14ac:dyDescent="0.2">
      <c r="A128" s="61">
        <v>1124</v>
      </c>
      <c r="B128" s="115" t="s">
        <v>487</v>
      </c>
      <c r="C128" s="268">
        <v>0</v>
      </c>
      <c r="D128" s="268">
        <v>0</v>
      </c>
    </row>
    <row r="129" spans="1:4" x14ac:dyDescent="0.2">
      <c r="A129" s="61">
        <v>1124</v>
      </c>
      <c r="B129" s="115" t="s">
        <v>488</v>
      </c>
      <c r="C129" s="268">
        <v>0</v>
      </c>
      <c r="D129" s="268">
        <v>0</v>
      </c>
    </row>
    <row r="130" spans="1:4" x14ac:dyDescent="0.2">
      <c r="A130" s="61">
        <v>1124</v>
      </c>
      <c r="B130" s="115" t="s">
        <v>489</v>
      </c>
      <c r="C130" s="268">
        <v>0</v>
      </c>
      <c r="D130" s="268">
        <v>0</v>
      </c>
    </row>
    <row r="131" spans="1:4" x14ac:dyDescent="0.2">
      <c r="A131" s="61">
        <v>1124</v>
      </c>
      <c r="B131" s="115" t="s">
        <v>490</v>
      </c>
      <c r="C131" s="268">
        <v>0</v>
      </c>
      <c r="D131" s="268">
        <v>0</v>
      </c>
    </row>
    <row r="132" spans="1:4" x14ac:dyDescent="0.2">
      <c r="A132" s="61">
        <v>1122</v>
      </c>
      <c r="B132" s="115" t="s">
        <v>491</v>
      </c>
      <c r="C132" s="268">
        <v>0</v>
      </c>
      <c r="D132" s="268">
        <v>0</v>
      </c>
    </row>
    <row r="133" spans="1:4" x14ac:dyDescent="0.2">
      <c r="A133" s="61">
        <v>1122</v>
      </c>
      <c r="B133" s="115" t="s">
        <v>492</v>
      </c>
      <c r="C133" s="268">
        <v>0</v>
      </c>
      <c r="D133" s="268">
        <v>0</v>
      </c>
    </row>
    <row r="134" spans="1:4" x14ac:dyDescent="0.2">
      <c r="A134" s="61">
        <v>1122</v>
      </c>
      <c r="B134" s="115" t="s">
        <v>493</v>
      </c>
      <c r="C134" s="268">
        <v>0</v>
      </c>
      <c r="D134" s="268">
        <v>0</v>
      </c>
    </row>
    <row r="135" spans="1:4" x14ac:dyDescent="0.2">
      <c r="A135" s="61"/>
      <c r="B135" s="68" t="s">
        <v>494</v>
      </c>
      <c r="C135" s="272">
        <f>C47+C48-C102</f>
        <v>8965583.4800000004</v>
      </c>
      <c r="D135" s="272">
        <f>D47+D48-D102</f>
        <v>2939589.12</v>
      </c>
    </row>
    <row r="137" spans="1:4" x14ac:dyDescent="0.2">
      <c r="B137" s="40" t="s">
        <v>237</v>
      </c>
    </row>
    <row r="139" spans="1:4" x14ac:dyDescent="0.2">
      <c r="D139" s="62"/>
    </row>
    <row r="149" spans="8:8" x14ac:dyDescent="0.2">
      <c r="H149" s="69"/>
    </row>
  </sheetData>
  <sheetProtection formatCells="0" formatColumns="0" formatRows="0" insertColumns="0" insertRows="0" insertHyperlinks="0" deleteColumns="0" deleteRows="0" sort="0" autoFilter="0" pivotTables="0"/>
  <mergeCells count="3">
    <mergeCell ref="A1:C1"/>
    <mergeCell ref="A2:C2"/>
    <mergeCell ref="A3:C3"/>
  </mergeCells>
  <dataValidations count="2">
    <dataValidation allowBlank="1" showInputMessage="1" showErrorMessage="1" prompt="Saldo al 31 de diciembre del año anterior que se presenta" sqref="D7 D46"/>
    <dataValidation allowBlank="1" showInputMessage="1" showErrorMessage="1" prompt="Importe final del periodo que corresponde la información financiera trimestral que se presenta." sqref="C7 C46"/>
  </dataValidations>
  <pageMargins left="0.70866141732283472" right="0.70866141732283472" top="0.74803149606299213" bottom="0.74803149606299213" header="0.31496062992125984" footer="0.31496062992125984"/>
  <pageSetup paperSize="9" scale="80" orientation="landscape" r:id="rId1"/>
  <headerFooter>
    <oddFooter>&amp;L&amp;F&amp;A</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28515625" style="73" customWidth="1"/>
    <col min="2" max="2" width="63.140625" style="73" customWidth="1"/>
    <col min="3" max="3" width="40.42578125" style="73" customWidth="1"/>
    <col min="4" max="16384" width="11.42578125" style="73"/>
  </cols>
  <sheetData>
    <row r="1" spans="1:3" s="131" customFormat="1" ht="18" customHeight="1" x14ac:dyDescent="0.25">
      <c r="A1" s="382" t="s">
        <v>1509</v>
      </c>
      <c r="B1" s="383"/>
      <c r="C1" s="384"/>
    </row>
    <row r="2" spans="1:3" s="131" customFormat="1" ht="18" customHeight="1" x14ac:dyDescent="0.25">
      <c r="A2" s="385" t="s">
        <v>495</v>
      </c>
      <c r="B2" s="386"/>
      <c r="C2" s="387"/>
    </row>
    <row r="3" spans="1:3" s="131" customFormat="1" ht="18" customHeight="1" x14ac:dyDescent="0.25">
      <c r="A3" s="385" t="s">
        <v>1508</v>
      </c>
      <c r="B3" s="386"/>
      <c r="C3" s="387"/>
    </row>
    <row r="4" spans="1:3" s="70" customFormat="1" x14ac:dyDescent="0.2">
      <c r="A4" s="388" t="s">
        <v>496</v>
      </c>
      <c r="B4" s="389"/>
      <c r="C4" s="390"/>
    </row>
    <row r="5" spans="1:3" x14ac:dyDescent="0.2">
      <c r="A5" s="71" t="s">
        <v>497</v>
      </c>
      <c r="B5" s="71"/>
      <c r="C5" s="280">
        <v>46395910.740000002</v>
      </c>
    </row>
    <row r="6" spans="1:3" x14ac:dyDescent="0.2">
      <c r="B6" s="74"/>
      <c r="C6" s="281"/>
    </row>
    <row r="7" spans="1:3" x14ac:dyDescent="0.2">
      <c r="A7" s="75" t="s">
        <v>498</v>
      </c>
      <c r="B7" s="75"/>
      <c r="C7" s="282">
        <f>SUM(C8:C13)</f>
        <v>0</v>
      </c>
    </row>
    <row r="8" spans="1:3" x14ac:dyDescent="0.2">
      <c r="A8" s="76" t="s">
        <v>499</v>
      </c>
      <c r="B8" s="77" t="s">
        <v>376</v>
      </c>
      <c r="C8" s="283">
        <v>0</v>
      </c>
    </row>
    <row r="9" spans="1:3" x14ac:dyDescent="0.2">
      <c r="A9" s="78" t="s">
        <v>500</v>
      </c>
      <c r="B9" s="79" t="s">
        <v>501</v>
      </c>
      <c r="C9" s="283">
        <v>0</v>
      </c>
    </row>
    <row r="10" spans="1:3" x14ac:dyDescent="0.2">
      <c r="A10" s="78" t="s">
        <v>502</v>
      </c>
      <c r="B10" s="79" t="s">
        <v>367</v>
      </c>
      <c r="C10" s="283">
        <v>0</v>
      </c>
    </row>
    <row r="11" spans="1:3" x14ac:dyDescent="0.2">
      <c r="A11" s="78" t="s">
        <v>503</v>
      </c>
      <c r="B11" s="79" t="s">
        <v>366</v>
      </c>
      <c r="C11" s="283">
        <v>0</v>
      </c>
    </row>
    <row r="12" spans="1:3" x14ac:dyDescent="0.2">
      <c r="A12" s="78" t="s">
        <v>504</v>
      </c>
      <c r="B12" s="79" t="s">
        <v>360</v>
      </c>
      <c r="C12" s="283">
        <v>0</v>
      </c>
    </row>
    <row r="13" spans="1:3" x14ac:dyDescent="0.2">
      <c r="A13" s="80" t="s">
        <v>505</v>
      </c>
      <c r="B13" s="81" t="s">
        <v>506</v>
      </c>
      <c r="C13" s="283">
        <v>0</v>
      </c>
    </row>
    <row r="14" spans="1:3" x14ac:dyDescent="0.2">
      <c r="B14" s="82"/>
      <c r="C14" s="284"/>
    </row>
    <row r="15" spans="1:3" x14ac:dyDescent="0.2">
      <c r="A15" s="75" t="s">
        <v>507</v>
      </c>
      <c r="B15" s="74"/>
      <c r="C15" s="282">
        <f>SUM(C16:C18)</f>
        <v>0</v>
      </c>
    </row>
    <row r="16" spans="1:3" x14ac:dyDescent="0.2">
      <c r="A16" s="83">
        <v>3.1</v>
      </c>
      <c r="B16" s="79" t="s">
        <v>508</v>
      </c>
      <c r="C16" s="283">
        <v>0</v>
      </c>
    </row>
    <row r="17" spans="1:3" x14ac:dyDescent="0.2">
      <c r="A17" s="84">
        <v>3.2</v>
      </c>
      <c r="B17" s="79" t="s">
        <v>509</v>
      </c>
      <c r="C17" s="283">
        <v>0</v>
      </c>
    </row>
    <row r="18" spans="1:3" x14ac:dyDescent="0.2">
      <c r="A18" s="84">
        <v>3.3</v>
      </c>
      <c r="B18" s="81" t="s">
        <v>510</v>
      </c>
      <c r="C18" s="285">
        <v>0</v>
      </c>
    </row>
    <row r="19" spans="1:3" x14ac:dyDescent="0.2">
      <c r="B19" s="85"/>
      <c r="C19" s="286"/>
    </row>
    <row r="20" spans="1:3" x14ac:dyDescent="0.2">
      <c r="A20" s="86" t="s">
        <v>511</v>
      </c>
      <c r="B20" s="86"/>
      <c r="C20" s="280">
        <f>C5+C7-C15</f>
        <v>46395910.740000002</v>
      </c>
    </row>
    <row r="22" spans="1:3" x14ac:dyDescent="0.2">
      <c r="B22" s="40" t="s">
        <v>237</v>
      </c>
    </row>
  </sheetData>
  <mergeCells count="4">
    <mergeCell ref="A1:C1"/>
    <mergeCell ref="A2:C2"/>
    <mergeCell ref="A3:C3"/>
    <mergeCell ref="A4:C4"/>
  </mergeCells>
  <pageMargins left="0.70866141732283472" right="0.70866141732283472" top="0.74803149606299213" bottom="0.74803149606299213" header="0.31496062992125984" footer="0.31496062992125984"/>
  <pageSetup orientation="landscape" r:id="rId1"/>
  <headerFooter>
    <oddFooter>&amp;L&amp;F&amp;A</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7109375" style="73" customWidth="1"/>
    <col min="2" max="2" width="62.140625" style="73" customWidth="1"/>
    <col min="3" max="3" width="40.5703125" style="73" customWidth="1"/>
    <col min="4" max="16384" width="11.42578125" style="73"/>
  </cols>
  <sheetData>
    <row r="1" spans="1:5" s="132" customFormat="1" ht="18.95" customHeight="1" x14ac:dyDescent="0.25">
      <c r="A1" s="391" t="s">
        <v>1509</v>
      </c>
      <c r="B1" s="392"/>
      <c r="C1" s="393"/>
    </row>
    <row r="2" spans="1:5" s="132" customFormat="1" ht="18.95" customHeight="1" x14ac:dyDescent="0.25">
      <c r="A2" s="394" t="s">
        <v>549</v>
      </c>
      <c r="B2" s="401"/>
      <c r="C2" s="396"/>
    </row>
    <row r="3" spans="1:5" s="132" customFormat="1" ht="18.95" customHeight="1" x14ac:dyDescent="0.25">
      <c r="A3" s="394" t="s">
        <v>1508</v>
      </c>
      <c r="B3" s="401"/>
      <c r="C3" s="396"/>
    </row>
    <row r="4" spans="1:5" x14ac:dyDescent="0.2">
      <c r="A4" s="388" t="s">
        <v>496</v>
      </c>
      <c r="B4" s="389"/>
      <c r="C4" s="390"/>
    </row>
    <row r="5" spans="1:5" x14ac:dyDescent="0.2">
      <c r="A5" s="101" t="s">
        <v>548</v>
      </c>
      <c r="B5" s="71"/>
      <c r="C5" s="291">
        <v>37774337.32</v>
      </c>
    </row>
    <row r="6" spans="1:5" x14ac:dyDescent="0.2">
      <c r="A6" s="90"/>
      <c r="B6" s="74"/>
      <c r="C6" s="281"/>
    </row>
    <row r="7" spans="1:5" x14ac:dyDescent="0.2">
      <c r="A7" s="75" t="s">
        <v>547</v>
      </c>
      <c r="B7" s="100"/>
      <c r="C7" s="282">
        <f>SUM(C8:C28)</f>
        <v>296343</v>
      </c>
    </row>
    <row r="8" spans="1:5" x14ac:dyDescent="0.2">
      <c r="A8" s="99">
        <v>2.1</v>
      </c>
      <c r="B8" s="91" t="s">
        <v>345</v>
      </c>
      <c r="C8" s="292">
        <v>0</v>
      </c>
    </row>
    <row r="9" spans="1:5" x14ac:dyDescent="0.2">
      <c r="A9" s="99">
        <v>2.2000000000000002</v>
      </c>
      <c r="B9" s="91" t="s">
        <v>348</v>
      </c>
      <c r="C9" s="292">
        <v>0</v>
      </c>
    </row>
    <row r="10" spans="1:5" x14ac:dyDescent="0.2">
      <c r="A10" s="92">
        <v>2.2999999999999998</v>
      </c>
      <c r="B10" s="93" t="s">
        <v>163</v>
      </c>
      <c r="C10" s="292">
        <v>0</v>
      </c>
      <c r="E10" s="199"/>
    </row>
    <row r="11" spans="1:5" x14ac:dyDescent="0.2">
      <c r="A11" s="92">
        <v>2.4</v>
      </c>
      <c r="B11" s="93" t="s">
        <v>164</v>
      </c>
      <c r="C11" s="292">
        <v>0</v>
      </c>
      <c r="E11" s="199"/>
    </row>
    <row r="12" spans="1:5" x14ac:dyDescent="0.2">
      <c r="A12" s="92">
        <v>2.5</v>
      </c>
      <c r="B12" s="93" t="s">
        <v>165</v>
      </c>
      <c r="C12" s="292">
        <v>0</v>
      </c>
      <c r="E12" s="199"/>
    </row>
    <row r="13" spans="1:5" x14ac:dyDescent="0.2">
      <c r="A13" s="92">
        <v>2.6</v>
      </c>
      <c r="B13" s="93" t="s">
        <v>166</v>
      </c>
      <c r="C13" s="292">
        <v>0</v>
      </c>
      <c r="E13" s="199"/>
    </row>
    <row r="14" spans="1:5" x14ac:dyDescent="0.2">
      <c r="A14" s="92">
        <v>2.7</v>
      </c>
      <c r="B14" s="93" t="s">
        <v>167</v>
      </c>
      <c r="C14" s="292">
        <v>0</v>
      </c>
      <c r="E14" s="199"/>
    </row>
    <row r="15" spans="1:5" x14ac:dyDescent="0.2">
      <c r="A15" s="92">
        <v>2.8</v>
      </c>
      <c r="B15" s="93" t="s">
        <v>168</v>
      </c>
      <c r="C15" s="292">
        <v>0</v>
      </c>
      <c r="E15" s="199"/>
    </row>
    <row r="16" spans="1:5" x14ac:dyDescent="0.2">
      <c r="A16" s="92">
        <v>2.9</v>
      </c>
      <c r="B16" s="93" t="s">
        <v>170</v>
      </c>
      <c r="C16" s="292">
        <v>0</v>
      </c>
      <c r="E16" s="199"/>
    </row>
    <row r="17" spans="1:5" x14ac:dyDescent="0.2">
      <c r="A17" s="92" t="s">
        <v>546</v>
      </c>
      <c r="B17" s="93" t="s">
        <v>545</v>
      </c>
      <c r="C17" s="292">
        <v>296343</v>
      </c>
      <c r="E17" s="199"/>
    </row>
    <row r="18" spans="1:5" x14ac:dyDescent="0.2">
      <c r="A18" s="92" t="s">
        <v>544</v>
      </c>
      <c r="B18" s="93" t="s">
        <v>174</v>
      </c>
      <c r="C18" s="292">
        <v>0</v>
      </c>
      <c r="E18" s="199"/>
    </row>
    <row r="19" spans="1:5" x14ac:dyDescent="0.2">
      <c r="A19" s="92" t="s">
        <v>543</v>
      </c>
      <c r="B19" s="93" t="s">
        <v>542</v>
      </c>
      <c r="C19" s="292">
        <v>0</v>
      </c>
    </row>
    <row r="20" spans="1:5" x14ac:dyDescent="0.2">
      <c r="A20" s="92" t="s">
        <v>541</v>
      </c>
      <c r="B20" s="93" t="s">
        <v>540</v>
      </c>
      <c r="C20" s="292">
        <v>0</v>
      </c>
      <c r="E20" s="199"/>
    </row>
    <row r="21" spans="1:5" x14ac:dyDescent="0.2">
      <c r="A21" s="92" t="s">
        <v>539</v>
      </c>
      <c r="B21" s="93" t="s">
        <v>538</v>
      </c>
      <c r="C21" s="292">
        <v>0</v>
      </c>
      <c r="E21" s="199"/>
    </row>
    <row r="22" spans="1:5" x14ac:dyDescent="0.2">
      <c r="A22" s="92" t="s">
        <v>537</v>
      </c>
      <c r="B22" s="93" t="s">
        <v>536</v>
      </c>
      <c r="C22" s="292">
        <v>0</v>
      </c>
      <c r="E22" s="199"/>
    </row>
    <row r="23" spans="1:5" x14ac:dyDescent="0.2">
      <c r="A23" s="92" t="s">
        <v>535</v>
      </c>
      <c r="B23" s="93" t="s">
        <v>534</v>
      </c>
      <c r="C23" s="292">
        <v>0</v>
      </c>
    </row>
    <row r="24" spans="1:5" x14ac:dyDescent="0.2">
      <c r="A24" s="92" t="s">
        <v>533</v>
      </c>
      <c r="B24" s="93" t="s">
        <v>532</v>
      </c>
      <c r="C24" s="292">
        <v>0</v>
      </c>
      <c r="E24" s="199"/>
    </row>
    <row r="25" spans="1:5" x14ac:dyDescent="0.2">
      <c r="A25" s="92" t="s">
        <v>531</v>
      </c>
      <c r="B25" s="93" t="s">
        <v>530</v>
      </c>
      <c r="C25" s="292">
        <v>0</v>
      </c>
      <c r="E25" s="199"/>
    </row>
    <row r="26" spans="1:5" x14ac:dyDescent="0.2">
      <c r="A26" s="92" t="s">
        <v>529</v>
      </c>
      <c r="B26" s="93" t="s">
        <v>528</v>
      </c>
      <c r="C26" s="292">
        <v>0</v>
      </c>
      <c r="E26" s="199"/>
    </row>
    <row r="27" spans="1:5" x14ac:dyDescent="0.2">
      <c r="A27" s="92" t="s">
        <v>527</v>
      </c>
      <c r="B27" s="93" t="s">
        <v>526</v>
      </c>
      <c r="C27" s="292">
        <v>0</v>
      </c>
      <c r="E27" s="199"/>
    </row>
    <row r="28" spans="1:5" x14ac:dyDescent="0.2">
      <c r="A28" s="92" t="s">
        <v>525</v>
      </c>
      <c r="B28" s="91" t="s">
        <v>524</v>
      </c>
      <c r="C28" s="292">
        <v>0</v>
      </c>
      <c r="E28" s="199"/>
    </row>
    <row r="29" spans="1:5" x14ac:dyDescent="0.2">
      <c r="A29" s="98"/>
      <c r="B29" s="97"/>
      <c r="C29" s="293"/>
    </row>
    <row r="30" spans="1:5" x14ac:dyDescent="0.2">
      <c r="A30" s="95" t="s">
        <v>523</v>
      </c>
      <c r="B30" s="94"/>
      <c r="C30" s="294">
        <f>SUM(C31:C37)</f>
        <v>13876.5</v>
      </c>
    </row>
    <row r="31" spans="1:5" x14ac:dyDescent="0.2">
      <c r="A31" s="92" t="s">
        <v>522</v>
      </c>
      <c r="B31" s="93" t="s">
        <v>270</v>
      </c>
      <c r="C31" s="292">
        <v>13876.5</v>
      </c>
      <c r="E31" s="199"/>
    </row>
    <row r="32" spans="1:5" x14ac:dyDescent="0.2">
      <c r="A32" s="92" t="s">
        <v>521</v>
      </c>
      <c r="B32" s="93" t="s">
        <v>261</v>
      </c>
      <c r="C32" s="292">
        <v>0</v>
      </c>
      <c r="E32" s="199"/>
    </row>
    <row r="33" spans="1:5" x14ac:dyDescent="0.2">
      <c r="A33" s="92" t="s">
        <v>520</v>
      </c>
      <c r="B33" s="93" t="s">
        <v>258</v>
      </c>
      <c r="C33" s="292">
        <v>0</v>
      </c>
      <c r="E33" s="199"/>
    </row>
    <row r="34" spans="1:5" x14ac:dyDescent="0.2">
      <c r="A34" s="92" t="s">
        <v>519</v>
      </c>
      <c r="B34" s="93" t="s">
        <v>518</v>
      </c>
      <c r="C34" s="292">
        <v>0</v>
      </c>
      <c r="E34" s="199"/>
    </row>
    <row r="35" spans="1:5" x14ac:dyDescent="0.2">
      <c r="A35" s="92" t="s">
        <v>517</v>
      </c>
      <c r="B35" s="93" t="s">
        <v>516</v>
      </c>
      <c r="C35" s="292">
        <v>0</v>
      </c>
      <c r="E35" s="199"/>
    </row>
    <row r="36" spans="1:5" x14ac:dyDescent="0.2">
      <c r="A36" s="92" t="s">
        <v>515</v>
      </c>
      <c r="B36" s="93" t="s">
        <v>250</v>
      </c>
      <c r="C36" s="292">
        <v>0</v>
      </c>
      <c r="E36" s="199"/>
    </row>
    <row r="37" spans="1:5" x14ac:dyDescent="0.2">
      <c r="A37" s="92" t="s">
        <v>514</v>
      </c>
      <c r="B37" s="91" t="s">
        <v>513</v>
      </c>
      <c r="C37" s="295">
        <v>0</v>
      </c>
      <c r="E37" s="199"/>
    </row>
    <row r="38" spans="1:5" x14ac:dyDescent="0.2">
      <c r="A38" s="90"/>
      <c r="B38" s="89"/>
      <c r="C38" s="296"/>
    </row>
    <row r="39" spans="1:5" x14ac:dyDescent="0.2">
      <c r="A39" s="87" t="s">
        <v>512</v>
      </c>
      <c r="B39" s="71"/>
      <c r="C39" s="280">
        <f>C5-C7+C30</f>
        <v>37491870.82</v>
      </c>
    </row>
    <row r="41" spans="1:5" x14ac:dyDescent="0.2">
      <c r="B41" s="40" t="s">
        <v>237</v>
      </c>
    </row>
    <row r="42" spans="1:5" x14ac:dyDescent="0.2">
      <c r="B42" s="40"/>
    </row>
  </sheetData>
  <mergeCells count="4">
    <mergeCell ref="A1:C1"/>
    <mergeCell ref="A2:C2"/>
    <mergeCell ref="A3:C3"/>
    <mergeCell ref="A4:C4"/>
  </mergeCells>
  <pageMargins left="0.70866141732283472" right="0.70866141732283472" top="0.74803149606299213" bottom="0.74803149606299213" header="0.31496062992125984" footer="0.31496062992125984"/>
  <pageSetup paperSize="9" scale="85" orientation="landscape" r:id="rId1"/>
  <headerFooter>
    <oddFooter>&amp;L&amp;F&amp;A</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view="pageBreakPreview" zoomScale="90" zoomScaleNormal="100" zoomScaleSheetLayoutView="90" workbookViewId="0">
      <selection sqref="A1:F1"/>
    </sheetView>
  </sheetViews>
  <sheetFormatPr baseColWidth="10" defaultColWidth="9.140625" defaultRowHeight="11.25" x14ac:dyDescent="0.2"/>
  <cols>
    <col min="1" max="1" width="12.7109375" style="129" customWidth="1"/>
    <col min="2" max="2" width="72.140625" style="129" customWidth="1"/>
    <col min="3" max="7" width="15.7109375" style="129" customWidth="1"/>
    <col min="8" max="8" width="11.7109375" style="129" customWidth="1"/>
    <col min="9" max="9" width="13.42578125" style="129" customWidth="1"/>
    <col min="10" max="10" width="13.140625" style="129" customWidth="1"/>
    <col min="11" max="16384" width="9.140625" style="129"/>
  </cols>
  <sheetData>
    <row r="1" spans="1:10" ht="18.95" customHeight="1" x14ac:dyDescent="0.2">
      <c r="A1" s="381" t="s">
        <v>1509</v>
      </c>
      <c r="B1" s="400"/>
      <c r="C1" s="400"/>
      <c r="D1" s="400"/>
      <c r="E1" s="400"/>
      <c r="F1" s="400"/>
      <c r="G1" s="56" t="s">
        <v>95</v>
      </c>
      <c r="H1" s="57">
        <v>2022</v>
      </c>
    </row>
    <row r="2" spans="1:10" ht="18.95" customHeight="1" x14ac:dyDescent="0.2">
      <c r="A2" s="381" t="s">
        <v>598</v>
      </c>
      <c r="B2" s="400"/>
      <c r="C2" s="400"/>
      <c r="D2" s="400"/>
      <c r="E2" s="400"/>
      <c r="F2" s="400"/>
      <c r="G2" s="56" t="s">
        <v>97</v>
      </c>
      <c r="H2" s="57" t="s">
        <v>599</v>
      </c>
    </row>
    <row r="3" spans="1:10" ht="18.95" customHeight="1" x14ac:dyDescent="0.2">
      <c r="A3" s="381" t="s">
        <v>1508</v>
      </c>
      <c r="B3" s="400"/>
      <c r="C3" s="400"/>
      <c r="D3" s="400"/>
      <c r="E3" s="400"/>
      <c r="F3" s="400"/>
      <c r="G3" s="56" t="s">
        <v>98</v>
      </c>
      <c r="H3" s="57">
        <v>4</v>
      </c>
    </row>
    <row r="4" spans="1:10" x14ac:dyDescent="0.2">
      <c r="A4" s="58" t="s">
        <v>99</v>
      </c>
      <c r="B4" s="59"/>
      <c r="C4" s="59"/>
      <c r="D4" s="59"/>
      <c r="E4" s="59"/>
      <c r="F4" s="59"/>
      <c r="G4" s="59"/>
      <c r="H4" s="59"/>
    </row>
    <row r="7" spans="1:10" ht="24.95" customHeight="1" x14ac:dyDescent="0.2">
      <c r="A7" s="104" t="s">
        <v>101</v>
      </c>
      <c r="B7" s="104" t="s">
        <v>597</v>
      </c>
      <c r="C7" s="103" t="s">
        <v>596</v>
      </c>
      <c r="D7" s="103" t="s">
        <v>595</v>
      </c>
      <c r="E7" s="103" t="s">
        <v>594</v>
      </c>
      <c r="F7" s="103" t="s">
        <v>593</v>
      </c>
      <c r="G7" s="103" t="s">
        <v>588</v>
      </c>
      <c r="H7" s="103" t="s">
        <v>592</v>
      </c>
      <c r="I7" s="103" t="s">
        <v>591</v>
      </c>
      <c r="J7" s="103" t="s">
        <v>590</v>
      </c>
    </row>
    <row r="8" spans="1:10" s="66" customFormat="1" x14ac:dyDescent="0.2">
      <c r="A8" s="64">
        <v>7000</v>
      </c>
      <c r="B8" s="66" t="s">
        <v>589</v>
      </c>
      <c r="C8" s="272">
        <v>0</v>
      </c>
      <c r="D8" s="272">
        <v>0</v>
      </c>
      <c r="E8" s="272">
        <v>0</v>
      </c>
      <c r="F8" s="272">
        <v>0</v>
      </c>
    </row>
    <row r="9" spans="1:10" x14ac:dyDescent="0.2">
      <c r="A9" s="129">
        <v>7110</v>
      </c>
      <c r="B9" s="129" t="s">
        <v>588</v>
      </c>
      <c r="C9" s="268">
        <v>0</v>
      </c>
      <c r="D9" s="268">
        <v>0</v>
      </c>
      <c r="E9" s="268">
        <v>0</v>
      </c>
      <c r="F9" s="268">
        <v>0</v>
      </c>
    </row>
    <row r="10" spans="1:10" x14ac:dyDescent="0.2">
      <c r="A10" s="129">
        <v>7120</v>
      </c>
      <c r="B10" s="129" t="s">
        <v>587</v>
      </c>
      <c r="C10" s="268">
        <v>0</v>
      </c>
      <c r="D10" s="268">
        <v>0</v>
      </c>
      <c r="E10" s="268">
        <v>0</v>
      </c>
      <c r="F10" s="268">
        <v>0</v>
      </c>
    </row>
    <row r="11" spans="1:10" x14ac:dyDescent="0.2">
      <c r="A11" s="129">
        <v>7130</v>
      </c>
      <c r="B11" s="129" t="s">
        <v>586</v>
      </c>
      <c r="C11" s="268">
        <v>0</v>
      </c>
      <c r="D11" s="268">
        <v>0</v>
      </c>
      <c r="E11" s="268">
        <v>0</v>
      </c>
      <c r="F11" s="268">
        <v>0</v>
      </c>
    </row>
    <row r="12" spans="1:10" x14ac:dyDescent="0.2">
      <c r="A12" s="129">
        <v>7140</v>
      </c>
      <c r="B12" s="129" t="s">
        <v>585</v>
      </c>
      <c r="C12" s="268">
        <v>0</v>
      </c>
      <c r="D12" s="268">
        <v>0</v>
      </c>
      <c r="E12" s="268">
        <v>0</v>
      </c>
      <c r="F12" s="268">
        <v>0</v>
      </c>
    </row>
    <row r="13" spans="1:10" x14ac:dyDescent="0.2">
      <c r="A13" s="129">
        <v>7150</v>
      </c>
      <c r="B13" s="129" t="s">
        <v>584</v>
      </c>
      <c r="C13" s="268">
        <v>0</v>
      </c>
      <c r="D13" s="268">
        <v>0</v>
      </c>
      <c r="E13" s="268">
        <v>0</v>
      </c>
      <c r="F13" s="268">
        <v>0</v>
      </c>
    </row>
    <row r="14" spans="1:10" x14ac:dyDescent="0.2">
      <c r="A14" s="129">
        <v>7160</v>
      </c>
      <c r="B14" s="129" t="s">
        <v>583</v>
      </c>
      <c r="C14" s="268">
        <v>0</v>
      </c>
      <c r="D14" s="268">
        <v>0</v>
      </c>
      <c r="E14" s="268">
        <v>0</v>
      </c>
      <c r="F14" s="268">
        <v>0</v>
      </c>
    </row>
    <row r="15" spans="1:10" x14ac:dyDescent="0.2">
      <c r="A15" s="129">
        <v>7210</v>
      </c>
      <c r="B15" s="129" t="s">
        <v>582</v>
      </c>
      <c r="C15" s="268">
        <v>0</v>
      </c>
      <c r="D15" s="268">
        <v>0</v>
      </c>
      <c r="E15" s="268">
        <v>0</v>
      </c>
      <c r="F15" s="268">
        <v>0</v>
      </c>
    </row>
    <row r="16" spans="1:10" x14ac:dyDescent="0.2">
      <c r="A16" s="129">
        <v>7220</v>
      </c>
      <c r="B16" s="129" t="s">
        <v>581</v>
      </c>
      <c r="C16" s="268">
        <v>0</v>
      </c>
      <c r="D16" s="268">
        <v>0</v>
      </c>
      <c r="E16" s="268">
        <v>0</v>
      </c>
      <c r="F16" s="268">
        <v>0</v>
      </c>
    </row>
    <row r="17" spans="1:6" x14ac:dyDescent="0.2">
      <c r="A17" s="129">
        <v>7230</v>
      </c>
      <c r="B17" s="129" t="s">
        <v>580</v>
      </c>
      <c r="C17" s="268">
        <v>0</v>
      </c>
      <c r="D17" s="268">
        <v>0</v>
      </c>
      <c r="E17" s="268">
        <v>0</v>
      </c>
      <c r="F17" s="268">
        <v>0</v>
      </c>
    </row>
    <row r="18" spans="1:6" x14ac:dyDescent="0.2">
      <c r="A18" s="129">
        <v>7240</v>
      </c>
      <c r="B18" s="129" t="s">
        <v>579</v>
      </c>
      <c r="C18" s="268">
        <v>0</v>
      </c>
      <c r="D18" s="268">
        <v>0</v>
      </c>
      <c r="E18" s="268">
        <v>0</v>
      </c>
      <c r="F18" s="268">
        <v>0</v>
      </c>
    </row>
    <row r="19" spans="1:6" x14ac:dyDescent="0.2">
      <c r="A19" s="129">
        <v>7250</v>
      </c>
      <c r="B19" s="129" t="s">
        <v>578</v>
      </c>
      <c r="C19" s="268">
        <v>0</v>
      </c>
      <c r="D19" s="268">
        <v>0</v>
      </c>
      <c r="E19" s="268">
        <v>0</v>
      </c>
      <c r="F19" s="268">
        <v>0</v>
      </c>
    </row>
    <row r="20" spans="1:6" x14ac:dyDescent="0.2">
      <c r="A20" s="129">
        <v>7260</v>
      </c>
      <c r="B20" s="129" t="s">
        <v>577</v>
      </c>
      <c r="C20" s="268">
        <v>0</v>
      </c>
      <c r="D20" s="268">
        <v>0</v>
      </c>
      <c r="E20" s="268">
        <v>0</v>
      </c>
      <c r="F20" s="268">
        <v>0</v>
      </c>
    </row>
    <row r="21" spans="1:6" x14ac:dyDescent="0.2">
      <c r="A21" s="129">
        <v>7310</v>
      </c>
      <c r="B21" s="129" t="s">
        <v>576</v>
      </c>
      <c r="C21" s="268">
        <v>0</v>
      </c>
      <c r="D21" s="268">
        <v>0</v>
      </c>
      <c r="E21" s="268">
        <v>0</v>
      </c>
      <c r="F21" s="268">
        <v>0</v>
      </c>
    </row>
    <row r="22" spans="1:6" x14ac:dyDescent="0.2">
      <c r="A22" s="129">
        <v>7320</v>
      </c>
      <c r="B22" s="129" t="s">
        <v>575</v>
      </c>
      <c r="C22" s="268">
        <v>0</v>
      </c>
      <c r="D22" s="268">
        <v>0</v>
      </c>
      <c r="E22" s="268">
        <v>0</v>
      </c>
      <c r="F22" s="268">
        <v>0</v>
      </c>
    </row>
    <row r="23" spans="1:6" x14ac:dyDescent="0.2">
      <c r="A23" s="129">
        <v>7330</v>
      </c>
      <c r="B23" s="129" t="s">
        <v>574</v>
      </c>
      <c r="C23" s="268">
        <v>0</v>
      </c>
      <c r="D23" s="268">
        <v>0</v>
      </c>
      <c r="E23" s="268">
        <v>0</v>
      </c>
      <c r="F23" s="268">
        <v>0</v>
      </c>
    </row>
    <row r="24" spans="1:6" x14ac:dyDescent="0.2">
      <c r="A24" s="129">
        <v>7340</v>
      </c>
      <c r="B24" s="129" t="s">
        <v>573</v>
      </c>
      <c r="C24" s="268">
        <v>0</v>
      </c>
      <c r="D24" s="268">
        <v>0</v>
      </c>
      <c r="E24" s="268">
        <v>0</v>
      </c>
      <c r="F24" s="268">
        <v>0</v>
      </c>
    </row>
    <row r="25" spans="1:6" x14ac:dyDescent="0.2">
      <c r="A25" s="129">
        <v>7350</v>
      </c>
      <c r="B25" s="129" t="s">
        <v>572</v>
      </c>
      <c r="C25" s="268">
        <v>0</v>
      </c>
      <c r="D25" s="268">
        <v>0</v>
      </c>
      <c r="E25" s="268">
        <v>0</v>
      </c>
      <c r="F25" s="268">
        <v>0</v>
      </c>
    </row>
    <row r="26" spans="1:6" x14ac:dyDescent="0.2">
      <c r="A26" s="129">
        <v>7360</v>
      </c>
      <c r="B26" s="129" t="s">
        <v>571</v>
      </c>
      <c r="C26" s="268">
        <v>0</v>
      </c>
      <c r="D26" s="268">
        <v>0</v>
      </c>
      <c r="E26" s="268">
        <v>0</v>
      </c>
      <c r="F26" s="268">
        <v>0</v>
      </c>
    </row>
    <row r="27" spans="1:6" x14ac:dyDescent="0.2">
      <c r="A27" s="129">
        <v>7410</v>
      </c>
      <c r="B27" s="129" t="s">
        <v>570</v>
      </c>
      <c r="C27" s="268">
        <v>0</v>
      </c>
      <c r="D27" s="268">
        <v>0</v>
      </c>
      <c r="E27" s="268">
        <v>0</v>
      </c>
      <c r="F27" s="268">
        <v>0</v>
      </c>
    </row>
    <row r="28" spans="1:6" x14ac:dyDescent="0.2">
      <c r="A28" s="129">
        <v>7420</v>
      </c>
      <c r="B28" s="129" t="s">
        <v>569</v>
      </c>
      <c r="C28" s="268">
        <v>0</v>
      </c>
      <c r="D28" s="268">
        <v>0</v>
      </c>
      <c r="E28" s="268">
        <v>0</v>
      </c>
      <c r="F28" s="268">
        <v>0</v>
      </c>
    </row>
    <row r="29" spans="1:6" x14ac:dyDescent="0.2">
      <c r="A29" s="129">
        <v>7510</v>
      </c>
      <c r="B29" s="129" t="s">
        <v>568</v>
      </c>
      <c r="C29" s="268">
        <v>0</v>
      </c>
      <c r="D29" s="268">
        <v>0</v>
      </c>
      <c r="E29" s="268">
        <v>0</v>
      </c>
      <c r="F29" s="268">
        <v>0</v>
      </c>
    </row>
    <row r="30" spans="1:6" x14ac:dyDescent="0.2">
      <c r="A30" s="129">
        <v>7520</v>
      </c>
      <c r="B30" s="129" t="s">
        <v>567</v>
      </c>
      <c r="C30" s="268">
        <v>0</v>
      </c>
      <c r="D30" s="268">
        <v>0</v>
      </c>
      <c r="E30" s="268">
        <v>0</v>
      </c>
      <c r="F30" s="268">
        <v>0</v>
      </c>
    </row>
    <row r="31" spans="1:6" x14ac:dyDescent="0.2">
      <c r="A31" s="129">
        <v>7610</v>
      </c>
      <c r="B31" s="129" t="s">
        <v>566</v>
      </c>
      <c r="C31" s="268">
        <v>0</v>
      </c>
      <c r="D31" s="268">
        <v>0</v>
      </c>
      <c r="E31" s="268">
        <v>0</v>
      </c>
      <c r="F31" s="268">
        <v>0</v>
      </c>
    </row>
    <row r="32" spans="1:6" x14ac:dyDescent="0.2">
      <c r="A32" s="129">
        <v>7620</v>
      </c>
      <c r="B32" s="129" t="s">
        <v>565</v>
      </c>
      <c r="C32" s="268">
        <v>0</v>
      </c>
      <c r="D32" s="268">
        <v>0</v>
      </c>
      <c r="E32" s="268">
        <v>0</v>
      </c>
      <c r="F32" s="268">
        <v>0</v>
      </c>
    </row>
    <row r="33" spans="1:6" x14ac:dyDescent="0.2">
      <c r="A33" s="129">
        <v>7630</v>
      </c>
      <c r="B33" s="129" t="s">
        <v>564</v>
      </c>
      <c r="C33" s="268">
        <v>0</v>
      </c>
      <c r="D33" s="268">
        <v>0</v>
      </c>
      <c r="E33" s="268">
        <v>0</v>
      </c>
      <c r="F33" s="268">
        <v>0</v>
      </c>
    </row>
    <row r="34" spans="1:6" x14ac:dyDescent="0.2">
      <c r="A34" s="129">
        <v>7640</v>
      </c>
      <c r="B34" s="129" t="s">
        <v>563</v>
      </c>
      <c r="C34" s="268">
        <v>0</v>
      </c>
      <c r="D34" s="268">
        <v>0</v>
      </c>
      <c r="E34" s="268">
        <v>0</v>
      </c>
      <c r="F34" s="268">
        <v>0</v>
      </c>
    </row>
    <row r="35" spans="1:6" s="66" customFormat="1" x14ac:dyDescent="0.2">
      <c r="A35" s="64">
        <v>8000</v>
      </c>
      <c r="B35" s="66" t="s">
        <v>562</v>
      </c>
      <c r="C35" s="272">
        <v>0</v>
      </c>
      <c r="D35" s="272">
        <v>276992539.94999999</v>
      </c>
      <c r="E35" s="272">
        <v>276992539.94999999</v>
      </c>
      <c r="F35" s="272">
        <v>0</v>
      </c>
    </row>
    <row r="36" spans="1:6" x14ac:dyDescent="0.2">
      <c r="A36" s="129">
        <v>8110</v>
      </c>
      <c r="B36" s="129" t="s">
        <v>561</v>
      </c>
      <c r="C36" s="268">
        <v>37419217</v>
      </c>
      <c r="D36" s="268">
        <v>0</v>
      </c>
      <c r="E36" s="268">
        <v>0</v>
      </c>
      <c r="F36" s="268">
        <v>37419217</v>
      </c>
    </row>
    <row r="37" spans="1:6" x14ac:dyDescent="0.2">
      <c r="A37" s="129">
        <v>8120</v>
      </c>
      <c r="B37" s="129" t="s">
        <v>560</v>
      </c>
      <c r="C37" s="268">
        <v>37419217</v>
      </c>
      <c r="D37" s="268">
        <v>56067706.740000002</v>
      </c>
      <c r="E37" s="268">
        <v>7371796</v>
      </c>
      <c r="F37" s="268">
        <v>-11276693.74</v>
      </c>
    </row>
    <row r="38" spans="1:6" x14ac:dyDescent="0.2">
      <c r="A38" s="129">
        <v>8130</v>
      </c>
      <c r="B38" s="129" t="s">
        <v>559</v>
      </c>
      <c r="C38" s="268">
        <v>0</v>
      </c>
      <c r="D38" s="268">
        <v>7298441</v>
      </c>
      <c r="E38" s="268">
        <v>9598441</v>
      </c>
      <c r="F38" s="268">
        <v>2300000</v>
      </c>
    </row>
    <row r="39" spans="1:6" x14ac:dyDescent="0.2">
      <c r="A39" s="129">
        <v>8140</v>
      </c>
      <c r="B39" s="129" t="s">
        <v>558</v>
      </c>
      <c r="C39" s="268">
        <v>0</v>
      </c>
      <c r="D39" s="268">
        <v>46542620.740000002</v>
      </c>
      <c r="E39" s="268">
        <v>46542620.740000002</v>
      </c>
      <c r="F39" s="268">
        <v>0</v>
      </c>
    </row>
    <row r="40" spans="1:6" x14ac:dyDescent="0.2">
      <c r="A40" s="129">
        <v>8150</v>
      </c>
      <c r="B40" s="129" t="s">
        <v>557</v>
      </c>
      <c r="C40" s="268">
        <v>0</v>
      </c>
      <c r="D40" s="268">
        <v>73355</v>
      </c>
      <c r="E40" s="268">
        <v>46469265.740000002</v>
      </c>
      <c r="F40" s="268">
        <v>46395910.740000002</v>
      </c>
    </row>
    <row r="41" spans="1:6" x14ac:dyDescent="0.2">
      <c r="A41" s="129">
        <v>8210</v>
      </c>
      <c r="B41" s="129" t="s">
        <v>556</v>
      </c>
      <c r="C41" s="268">
        <v>37419217</v>
      </c>
      <c r="D41" s="268">
        <v>0</v>
      </c>
      <c r="E41" s="268">
        <v>0</v>
      </c>
      <c r="F41" s="268">
        <v>37419217</v>
      </c>
    </row>
    <row r="42" spans="1:6" x14ac:dyDescent="0.2">
      <c r="A42" s="129">
        <v>8220</v>
      </c>
      <c r="B42" s="129" t="s">
        <v>555</v>
      </c>
      <c r="C42" s="268">
        <v>37419217</v>
      </c>
      <c r="D42" s="268">
        <v>8771966.3399999999</v>
      </c>
      <c r="E42" s="268">
        <v>44915438.170000002</v>
      </c>
      <c r="F42" s="268">
        <v>1275745.17</v>
      </c>
    </row>
    <row r="43" spans="1:6" x14ac:dyDescent="0.2">
      <c r="A43" s="129">
        <v>8230</v>
      </c>
      <c r="B43" s="129" t="s">
        <v>554</v>
      </c>
      <c r="C43" s="268">
        <v>0</v>
      </c>
      <c r="D43" s="268">
        <v>6465675.3399999999</v>
      </c>
      <c r="E43" s="268">
        <v>8765675.3399999999</v>
      </c>
      <c r="F43" s="268">
        <v>-2300000</v>
      </c>
    </row>
    <row r="44" spans="1:6" x14ac:dyDescent="0.2">
      <c r="A44" s="129">
        <v>8240</v>
      </c>
      <c r="B44" s="129" t="s">
        <v>553</v>
      </c>
      <c r="C44" s="268">
        <v>0</v>
      </c>
      <c r="D44" s="268">
        <v>38456053.829999998</v>
      </c>
      <c r="E44" s="268">
        <v>37774337.32</v>
      </c>
      <c r="F44" s="268">
        <v>681716.51</v>
      </c>
    </row>
    <row r="45" spans="1:6" x14ac:dyDescent="0.2">
      <c r="A45" s="129">
        <v>8250</v>
      </c>
      <c r="B45" s="129" t="s">
        <v>552</v>
      </c>
      <c r="C45" s="268">
        <v>0</v>
      </c>
      <c r="D45" s="268">
        <v>37774337.32</v>
      </c>
      <c r="E45" s="268">
        <v>37774337.32</v>
      </c>
      <c r="F45" s="268">
        <v>0</v>
      </c>
    </row>
    <row r="46" spans="1:6" x14ac:dyDescent="0.2">
      <c r="A46" s="129">
        <v>8260</v>
      </c>
      <c r="B46" s="129" t="s">
        <v>551</v>
      </c>
      <c r="C46" s="268">
        <v>0</v>
      </c>
      <c r="D46" s="268">
        <v>37774337.32</v>
      </c>
      <c r="E46" s="268">
        <v>37774337.32</v>
      </c>
      <c r="F46" s="268">
        <v>0</v>
      </c>
    </row>
    <row r="47" spans="1:6" x14ac:dyDescent="0.2">
      <c r="A47" s="129">
        <v>8270</v>
      </c>
      <c r="B47" s="129" t="s">
        <v>550</v>
      </c>
      <c r="C47" s="268">
        <v>0</v>
      </c>
      <c r="D47" s="268">
        <v>37768046.32</v>
      </c>
      <c r="E47" s="268">
        <v>6291</v>
      </c>
      <c r="F47" s="268">
        <v>37761755.32</v>
      </c>
    </row>
    <row r="48" spans="1:6" x14ac:dyDescent="0.2">
      <c r="A48" s="102"/>
    </row>
    <row r="49" spans="1:2" x14ac:dyDescent="0.2">
      <c r="A49" s="102"/>
      <c r="B49" s="40" t="s">
        <v>237</v>
      </c>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pageSetup paperSize="9" scale="65" fitToHeight="0" orientation="landscape"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4"/>
  <sheetViews>
    <sheetView showGridLines="0" view="pageBreakPreview" zoomScaleNormal="100" zoomScaleSheetLayoutView="100" workbookViewId="0">
      <selection sqref="A1:F1"/>
    </sheetView>
  </sheetViews>
  <sheetFormatPr baseColWidth="10" defaultColWidth="9.28515625" defaultRowHeight="11.25" x14ac:dyDescent="0.2"/>
  <cols>
    <col min="1" max="1" width="10" style="40" customWidth="1"/>
    <col min="2" max="2" width="64.5703125" style="40" bestFit="1" customWidth="1"/>
    <col min="3" max="3" width="16.42578125" style="40" bestFit="1" customWidth="1"/>
    <col min="4" max="4" width="19.28515625" style="40" customWidth="1"/>
    <col min="5" max="5" width="24.5703125" style="40" customWidth="1"/>
    <col min="6" max="6" width="22.7109375" style="40" customWidth="1"/>
    <col min="7" max="8" width="16.7109375" style="40" customWidth="1"/>
    <col min="9" max="16384" width="9.28515625" style="40"/>
  </cols>
  <sheetData>
    <row r="1" spans="1:8" s="127" customFormat="1" ht="19.149999999999999" customHeight="1" x14ac:dyDescent="0.25">
      <c r="A1" s="379" t="s">
        <v>1527</v>
      </c>
      <c r="B1" s="380"/>
      <c r="C1" s="380"/>
      <c r="D1" s="380"/>
      <c r="E1" s="380"/>
      <c r="F1" s="380"/>
      <c r="G1" s="36" t="s">
        <v>95</v>
      </c>
      <c r="H1" s="37">
        <v>2022</v>
      </c>
    </row>
    <row r="2" spans="1:8" s="127" customFormat="1" ht="19.149999999999999" customHeight="1" x14ac:dyDescent="0.25">
      <c r="A2" s="379" t="s">
        <v>96</v>
      </c>
      <c r="B2" s="380"/>
      <c r="C2" s="380"/>
      <c r="D2" s="380"/>
      <c r="E2" s="380"/>
      <c r="F2" s="380"/>
      <c r="G2" s="36" t="s">
        <v>97</v>
      </c>
      <c r="H2" s="37" t="s">
        <v>599</v>
      </c>
    </row>
    <row r="3" spans="1:8" s="127" customFormat="1" ht="19.149999999999999" customHeight="1" x14ac:dyDescent="0.25">
      <c r="A3" s="379" t="s">
        <v>1526</v>
      </c>
      <c r="B3" s="380"/>
      <c r="C3" s="380"/>
      <c r="D3" s="380"/>
      <c r="E3" s="380"/>
      <c r="F3" s="380"/>
      <c r="G3" s="36" t="s">
        <v>98</v>
      </c>
      <c r="H3" s="37">
        <v>4</v>
      </c>
    </row>
    <row r="4" spans="1:8" x14ac:dyDescent="0.2">
      <c r="A4" s="38" t="s">
        <v>99</v>
      </c>
      <c r="B4" s="39"/>
      <c r="C4" s="39"/>
      <c r="D4" s="39"/>
      <c r="E4" s="39"/>
      <c r="F4" s="39"/>
      <c r="G4" s="39"/>
      <c r="H4" s="39"/>
    </row>
    <row r="6" spans="1:8" x14ac:dyDescent="0.2">
      <c r="A6" s="39" t="s">
        <v>100</v>
      </c>
      <c r="B6" s="39"/>
      <c r="C6" s="39"/>
      <c r="D6" s="39"/>
      <c r="E6" s="39"/>
      <c r="F6" s="39"/>
      <c r="G6" s="39"/>
      <c r="H6" s="39"/>
    </row>
    <row r="7" spans="1:8" x14ac:dyDescent="0.2">
      <c r="A7" s="41" t="s">
        <v>101</v>
      </c>
      <c r="B7" s="41" t="s">
        <v>102</v>
      </c>
      <c r="C7" s="41" t="s">
        <v>103</v>
      </c>
      <c r="D7" s="41" t="s">
        <v>104</v>
      </c>
      <c r="E7" s="41"/>
      <c r="F7" s="41"/>
      <c r="G7" s="41"/>
      <c r="H7" s="41"/>
    </row>
    <row r="8" spans="1:8" x14ac:dyDescent="0.2">
      <c r="A8" s="42">
        <v>1114</v>
      </c>
      <c r="B8" s="40" t="s">
        <v>105</v>
      </c>
      <c r="C8" s="114">
        <v>0</v>
      </c>
    </row>
    <row r="9" spans="1:8" x14ac:dyDescent="0.2">
      <c r="A9" s="42">
        <v>1115</v>
      </c>
      <c r="B9" s="40" t="s">
        <v>106</v>
      </c>
      <c r="C9" s="114">
        <v>0</v>
      </c>
    </row>
    <row r="10" spans="1:8" x14ac:dyDescent="0.2">
      <c r="A10" s="42">
        <v>1121</v>
      </c>
      <c r="B10" s="40" t="s">
        <v>107</v>
      </c>
      <c r="C10" s="114">
        <v>0</v>
      </c>
    </row>
    <row r="11" spans="1:8" x14ac:dyDescent="0.2">
      <c r="A11" s="42">
        <v>1211</v>
      </c>
      <c r="B11" s="40" t="s">
        <v>108</v>
      </c>
      <c r="C11" s="114">
        <v>0</v>
      </c>
    </row>
    <row r="13" spans="1:8" x14ac:dyDescent="0.2">
      <c r="A13" s="39" t="s">
        <v>109</v>
      </c>
      <c r="B13" s="39"/>
      <c r="C13" s="39"/>
      <c r="D13" s="39"/>
      <c r="E13" s="39"/>
      <c r="F13" s="39"/>
      <c r="G13" s="39"/>
      <c r="H13" s="39"/>
    </row>
    <row r="14" spans="1:8" x14ac:dyDescent="0.2">
      <c r="A14" s="41" t="s">
        <v>101</v>
      </c>
      <c r="B14" s="41" t="s">
        <v>102</v>
      </c>
      <c r="C14" s="41" t="s">
        <v>103</v>
      </c>
      <c r="D14" s="41">
        <v>2021</v>
      </c>
      <c r="E14" s="41">
        <f>D14-1</f>
        <v>2020</v>
      </c>
      <c r="F14" s="41">
        <f>E14-1</f>
        <v>2019</v>
      </c>
      <c r="G14" s="41">
        <f>F14-1</f>
        <v>2018</v>
      </c>
      <c r="H14" s="41" t="s">
        <v>110</v>
      </c>
    </row>
    <row r="15" spans="1:8" x14ac:dyDescent="0.2">
      <c r="A15" s="42">
        <v>1122</v>
      </c>
      <c r="B15" s="40" t="s">
        <v>111</v>
      </c>
      <c r="C15" s="268">
        <v>23088614.02</v>
      </c>
      <c r="D15" s="268">
        <v>31015380</v>
      </c>
      <c r="E15" s="268">
        <v>40896735.049999997</v>
      </c>
      <c r="F15" s="268">
        <v>48953482.789999999</v>
      </c>
      <c r="G15" s="268">
        <v>41921977.560000002</v>
      </c>
      <c r="H15" s="268" t="s">
        <v>1525</v>
      </c>
    </row>
    <row r="16" spans="1:8" x14ac:dyDescent="0.2">
      <c r="A16" s="42">
        <v>1124</v>
      </c>
      <c r="B16" s="40" t="s">
        <v>112</v>
      </c>
      <c r="C16" s="268">
        <v>0</v>
      </c>
      <c r="D16" s="268">
        <v>0</v>
      </c>
      <c r="E16" s="268">
        <v>0</v>
      </c>
      <c r="F16" s="268">
        <v>0</v>
      </c>
      <c r="G16" s="268">
        <v>0</v>
      </c>
      <c r="H16" s="268"/>
    </row>
    <row r="18" spans="1:8" x14ac:dyDescent="0.2">
      <c r="A18" s="39" t="s">
        <v>113</v>
      </c>
      <c r="B18" s="39"/>
      <c r="C18" s="39"/>
      <c r="D18" s="39"/>
      <c r="E18" s="39"/>
      <c r="F18" s="39"/>
      <c r="G18" s="39"/>
      <c r="H18" s="39"/>
    </row>
    <row r="19" spans="1:8" x14ac:dyDescent="0.2">
      <c r="A19" s="41" t="s">
        <v>101</v>
      </c>
      <c r="B19" s="41" t="s">
        <v>102</v>
      </c>
      <c r="C19" s="41" t="s">
        <v>103</v>
      </c>
      <c r="D19" s="41" t="s">
        <v>114</v>
      </c>
      <c r="E19" s="41" t="s">
        <v>115</v>
      </c>
      <c r="F19" s="41" t="s">
        <v>116</v>
      </c>
      <c r="G19" s="41" t="s">
        <v>117</v>
      </c>
      <c r="H19" s="41" t="s">
        <v>118</v>
      </c>
    </row>
    <row r="20" spans="1:8" x14ac:dyDescent="0.2">
      <c r="A20" s="42">
        <v>1123</v>
      </c>
      <c r="B20" s="40" t="s">
        <v>119</v>
      </c>
      <c r="C20" s="268">
        <v>389110.06</v>
      </c>
      <c r="D20" s="268">
        <v>0</v>
      </c>
      <c r="E20" s="268">
        <v>0</v>
      </c>
      <c r="F20" s="268">
        <v>3874</v>
      </c>
      <c r="G20" s="268">
        <v>385236.06</v>
      </c>
    </row>
    <row r="21" spans="1:8" x14ac:dyDescent="0.2">
      <c r="A21" s="42">
        <v>1125</v>
      </c>
      <c r="B21" s="40" t="s">
        <v>120</v>
      </c>
      <c r="C21" s="268">
        <v>0</v>
      </c>
      <c r="D21" s="268">
        <v>0</v>
      </c>
      <c r="E21" s="268">
        <v>0</v>
      </c>
      <c r="F21" s="268">
        <v>0</v>
      </c>
      <c r="G21" s="268">
        <v>0</v>
      </c>
    </row>
    <row r="22" spans="1:8" x14ac:dyDescent="0.2">
      <c r="A22" s="123">
        <v>1126</v>
      </c>
      <c r="B22" s="124" t="s">
        <v>121</v>
      </c>
      <c r="C22" s="268">
        <v>0</v>
      </c>
      <c r="D22" s="268">
        <v>0</v>
      </c>
      <c r="E22" s="268">
        <v>0</v>
      </c>
      <c r="F22" s="268">
        <v>0</v>
      </c>
      <c r="G22" s="268">
        <v>0</v>
      </c>
    </row>
    <row r="23" spans="1:8" x14ac:dyDescent="0.2">
      <c r="A23" s="123">
        <v>1129</v>
      </c>
      <c r="B23" s="124" t="s">
        <v>122</v>
      </c>
      <c r="C23" s="268">
        <v>0</v>
      </c>
      <c r="D23" s="268">
        <v>0</v>
      </c>
      <c r="E23" s="268">
        <v>0</v>
      </c>
      <c r="F23" s="268">
        <v>0</v>
      </c>
      <c r="G23" s="268">
        <v>0</v>
      </c>
    </row>
    <row r="24" spans="1:8" x14ac:dyDescent="0.2">
      <c r="A24" s="42">
        <v>1131</v>
      </c>
      <c r="B24" s="40" t="s">
        <v>123</v>
      </c>
      <c r="C24" s="268">
        <v>0</v>
      </c>
      <c r="D24" s="268">
        <v>0</v>
      </c>
      <c r="E24" s="268">
        <v>0</v>
      </c>
      <c r="F24" s="268">
        <v>0</v>
      </c>
      <c r="G24" s="268">
        <v>0</v>
      </c>
    </row>
    <row r="25" spans="1:8" x14ac:dyDescent="0.2">
      <c r="A25" s="42">
        <v>1132</v>
      </c>
      <c r="B25" s="40" t="s">
        <v>124</v>
      </c>
      <c r="C25" s="268">
        <v>0</v>
      </c>
      <c r="D25" s="268">
        <v>0</v>
      </c>
      <c r="E25" s="268">
        <v>0</v>
      </c>
      <c r="F25" s="268">
        <v>0</v>
      </c>
      <c r="G25" s="268">
        <v>0</v>
      </c>
    </row>
    <row r="26" spans="1:8" x14ac:dyDescent="0.2">
      <c r="A26" s="42">
        <v>1133</v>
      </c>
      <c r="B26" s="40" t="s">
        <v>125</v>
      </c>
      <c r="C26" s="268">
        <v>0</v>
      </c>
      <c r="D26" s="268">
        <v>0</v>
      </c>
      <c r="E26" s="268">
        <v>0</v>
      </c>
      <c r="F26" s="268">
        <v>0</v>
      </c>
      <c r="G26" s="268">
        <v>0</v>
      </c>
    </row>
    <row r="27" spans="1:8" x14ac:dyDescent="0.2">
      <c r="A27" s="42">
        <v>1134</v>
      </c>
      <c r="B27" s="40" t="s">
        <v>126</v>
      </c>
      <c r="C27" s="268">
        <v>5904875.46</v>
      </c>
      <c r="D27" s="268">
        <v>113940.34</v>
      </c>
      <c r="E27" s="268">
        <v>508376.73</v>
      </c>
      <c r="F27" s="268">
        <v>0</v>
      </c>
      <c r="G27" s="268">
        <v>5282558.3899999997</v>
      </c>
    </row>
    <row r="28" spans="1:8" x14ac:dyDescent="0.2">
      <c r="A28" s="42">
        <v>1139</v>
      </c>
      <c r="B28" s="40" t="s">
        <v>127</v>
      </c>
      <c r="C28" s="268">
        <v>0</v>
      </c>
      <c r="D28" s="268">
        <v>0</v>
      </c>
      <c r="E28" s="268">
        <v>0</v>
      </c>
      <c r="F28" s="268">
        <v>0</v>
      </c>
      <c r="G28" s="268">
        <v>0</v>
      </c>
    </row>
    <row r="30" spans="1:8" x14ac:dyDescent="0.2">
      <c r="A30" s="39" t="s">
        <v>128</v>
      </c>
      <c r="B30" s="39"/>
      <c r="C30" s="39"/>
      <c r="D30" s="39"/>
      <c r="E30" s="39"/>
      <c r="F30" s="39"/>
      <c r="G30" s="39"/>
      <c r="H30" s="39"/>
    </row>
    <row r="31" spans="1:8" x14ac:dyDescent="0.2">
      <c r="A31" s="41" t="s">
        <v>101</v>
      </c>
      <c r="B31" s="41" t="s">
        <v>102</v>
      </c>
      <c r="C31" s="41" t="s">
        <v>103</v>
      </c>
      <c r="D31" s="41" t="s">
        <v>129</v>
      </c>
      <c r="E31" s="41" t="s">
        <v>130</v>
      </c>
      <c r="F31" s="41" t="s">
        <v>131</v>
      </c>
      <c r="G31" s="41" t="s">
        <v>132</v>
      </c>
      <c r="H31" s="41"/>
    </row>
    <row r="32" spans="1:8" x14ac:dyDescent="0.2">
      <c r="A32" s="42">
        <v>1140</v>
      </c>
      <c r="B32" s="40" t="s">
        <v>133</v>
      </c>
      <c r="C32" s="268">
        <f>SUM(C33:C37)</f>
        <v>226472403.5</v>
      </c>
    </row>
    <row r="33" spans="1:8" x14ac:dyDescent="0.2">
      <c r="A33" s="42">
        <v>1141</v>
      </c>
      <c r="B33" s="40" t="s">
        <v>134</v>
      </c>
      <c r="C33" s="268">
        <v>0</v>
      </c>
    </row>
    <row r="34" spans="1:8" x14ac:dyDescent="0.2">
      <c r="A34" s="42">
        <v>1142</v>
      </c>
      <c r="B34" s="40" t="s">
        <v>135</v>
      </c>
      <c r="C34" s="268">
        <v>52854400.859999999</v>
      </c>
      <c r="D34" s="40" t="s">
        <v>1524</v>
      </c>
      <c r="E34" s="40" t="s">
        <v>1523</v>
      </c>
      <c r="F34" s="40" t="s">
        <v>1522</v>
      </c>
      <c r="G34" s="40" t="s">
        <v>1515</v>
      </c>
    </row>
    <row r="35" spans="1:8" x14ac:dyDescent="0.2">
      <c r="A35" s="42">
        <v>1143</v>
      </c>
      <c r="B35" s="40" t="s">
        <v>136</v>
      </c>
      <c r="C35" s="268">
        <v>13020284.560000001</v>
      </c>
      <c r="D35" s="40" t="s">
        <v>1521</v>
      </c>
      <c r="E35" s="40" t="s">
        <v>1515</v>
      </c>
      <c r="F35" s="40" t="s">
        <v>1515</v>
      </c>
      <c r="G35" s="40" t="s">
        <v>1515</v>
      </c>
    </row>
    <row r="36" spans="1:8" x14ac:dyDescent="0.2">
      <c r="A36" s="42">
        <v>1144</v>
      </c>
      <c r="B36" s="40" t="s">
        <v>137</v>
      </c>
      <c r="C36" s="268">
        <v>160597718.08000001</v>
      </c>
      <c r="D36" s="40" t="s">
        <v>1520</v>
      </c>
      <c r="E36" s="40" t="s">
        <v>1515</v>
      </c>
      <c r="F36" s="40" t="s">
        <v>1515</v>
      </c>
      <c r="G36" s="40" t="s">
        <v>1515</v>
      </c>
    </row>
    <row r="37" spans="1:8" x14ac:dyDescent="0.2">
      <c r="A37" s="42">
        <v>1145</v>
      </c>
      <c r="B37" s="40" t="s">
        <v>138</v>
      </c>
      <c r="C37" s="268">
        <v>0</v>
      </c>
    </row>
    <row r="39" spans="1:8" x14ac:dyDescent="0.2">
      <c r="A39" s="39" t="s">
        <v>139</v>
      </c>
      <c r="B39" s="39"/>
      <c r="C39" s="39"/>
      <c r="D39" s="39"/>
      <c r="E39" s="39"/>
      <c r="F39" s="39"/>
      <c r="G39" s="39"/>
      <c r="H39" s="39"/>
    </row>
    <row r="40" spans="1:8" x14ac:dyDescent="0.2">
      <c r="A40" s="41" t="s">
        <v>101</v>
      </c>
      <c r="B40" s="41" t="s">
        <v>102</v>
      </c>
      <c r="C40" s="41" t="s">
        <v>103</v>
      </c>
      <c r="D40" s="41" t="s">
        <v>140</v>
      </c>
      <c r="E40" s="41" t="s">
        <v>141</v>
      </c>
      <c r="F40" s="41" t="s">
        <v>142</v>
      </c>
      <c r="G40" s="41"/>
      <c r="H40" s="41"/>
    </row>
    <row r="41" spans="1:8" x14ac:dyDescent="0.2">
      <c r="A41" s="42">
        <v>1150</v>
      </c>
      <c r="B41" s="40" t="s">
        <v>143</v>
      </c>
      <c r="C41" s="114">
        <f>SUM(C42)</f>
        <v>0</v>
      </c>
    </row>
    <row r="42" spans="1:8" x14ac:dyDescent="0.2">
      <c r="A42" s="42">
        <v>1151</v>
      </c>
      <c r="B42" s="40" t="s">
        <v>144</v>
      </c>
      <c r="C42" s="114">
        <v>0</v>
      </c>
    </row>
    <row r="44" spans="1:8" x14ac:dyDescent="0.2">
      <c r="A44" s="39" t="s">
        <v>145</v>
      </c>
      <c r="B44" s="39"/>
      <c r="C44" s="39"/>
      <c r="D44" s="39"/>
      <c r="E44" s="39"/>
      <c r="F44" s="39"/>
      <c r="G44" s="39"/>
      <c r="H44" s="39"/>
    </row>
    <row r="45" spans="1:8" x14ac:dyDescent="0.2">
      <c r="A45" s="41" t="s">
        <v>101</v>
      </c>
      <c r="B45" s="41" t="s">
        <v>102</v>
      </c>
      <c r="C45" s="41" t="s">
        <v>103</v>
      </c>
      <c r="D45" s="41" t="s">
        <v>104</v>
      </c>
      <c r="E45" s="41" t="s">
        <v>118</v>
      </c>
      <c r="F45" s="41"/>
      <c r="G45" s="41"/>
      <c r="H45" s="41"/>
    </row>
    <row r="46" spans="1:8" x14ac:dyDescent="0.2">
      <c r="A46" s="42">
        <v>1213</v>
      </c>
      <c r="B46" s="40" t="s">
        <v>146</v>
      </c>
      <c r="C46" s="114">
        <v>0</v>
      </c>
    </row>
    <row r="48" spans="1:8" x14ac:dyDescent="0.2">
      <c r="A48" s="39" t="s">
        <v>147</v>
      </c>
      <c r="B48" s="39"/>
      <c r="C48" s="39"/>
      <c r="D48" s="39"/>
      <c r="E48" s="39"/>
      <c r="F48" s="39"/>
      <c r="G48" s="39"/>
      <c r="H48" s="39"/>
    </row>
    <row r="49" spans="1:8" x14ac:dyDescent="0.2">
      <c r="A49" s="41" t="s">
        <v>101</v>
      </c>
      <c r="B49" s="41" t="s">
        <v>102</v>
      </c>
      <c r="C49" s="41" t="s">
        <v>103</v>
      </c>
      <c r="D49" s="41"/>
      <c r="E49" s="41"/>
      <c r="F49" s="41"/>
      <c r="G49" s="41"/>
      <c r="H49" s="41"/>
    </row>
    <row r="50" spans="1:8" x14ac:dyDescent="0.2">
      <c r="A50" s="42">
        <v>1214</v>
      </c>
      <c r="B50" s="40" t="s">
        <v>148</v>
      </c>
      <c r="C50" s="114">
        <v>0</v>
      </c>
    </row>
    <row r="52" spans="1:8" x14ac:dyDescent="0.2">
      <c r="A52" s="39" t="s">
        <v>149</v>
      </c>
      <c r="B52" s="39"/>
      <c r="C52" s="39"/>
      <c r="D52" s="39"/>
      <c r="E52" s="39"/>
      <c r="F52" s="39"/>
      <c r="G52" s="39"/>
      <c r="H52" s="39"/>
    </row>
    <row r="53" spans="1:8" x14ac:dyDescent="0.2">
      <c r="A53" s="41" t="s">
        <v>101</v>
      </c>
      <c r="B53" s="41" t="s">
        <v>102</v>
      </c>
      <c r="C53" s="41" t="s">
        <v>103</v>
      </c>
      <c r="D53" s="41" t="s">
        <v>150</v>
      </c>
      <c r="E53" s="41" t="s">
        <v>151</v>
      </c>
      <c r="F53" s="41" t="s">
        <v>140</v>
      </c>
      <c r="G53" s="41" t="s">
        <v>152</v>
      </c>
      <c r="H53" s="41" t="s">
        <v>153</v>
      </c>
    </row>
    <row r="54" spans="1:8" x14ac:dyDescent="0.2">
      <c r="A54" s="42">
        <v>1230</v>
      </c>
      <c r="B54" s="40" t="s">
        <v>154</v>
      </c>
      <c r="C54" s="268">
        <f>SUM(C55:C61)</f>
        <v>48053878.25</v>
      </c>
      <c r="D54" s="268">
        <f>SUM(D55:D61)</f>
        <v>607612.29</v>
      </c>
      <c r="E54" s="268">
        <f>SUM(E55:E61)</f>
        <v>-17060412.620000001</v>
      </c>
    </row>
    <row r="55" spans="1:8" x14ac:dyDescent="0.2">
      <c r="A55" s="42">
        <v>1231</v>
      </c>
      <c r="B55" s="40" t="s">
        <v>155</v>
      </c>
      <c r="C55" s="268">
        <v>1084850.3</v>
      </c>
      <c r="D55" s="268">
        <v>0</v>
      </c>
      <c r="E55" s="268">
        <v>0</v>
      </c>
    </row>
    <row r="56" spans="1:8" x14ac:dyDescent="0.2">
      <c r="A56" s="42">
        <v>1232</v>
      </c>
      <c r="B56" s="40" t="s">
        <v>156</v>
      </c>
      <c r="C56" s="268">
        <v>0</v>
      </c>
      <c r="D56" s="268">
        <v>0</v>
      </c>
      <c r="E56" s="268">
        <v>0</v>
      </c>
    </row>
    <row r="57" spans="1:8" ht="33.75" x14ac:dyDescent="0.2">
      <c r="A57" s="42">
        <v>1233</v>
      </c>
      <c r="B57" s="40" t="s">
        <v>157</v>
      </c>
      <c r="C57" s="268">
        <v>46969027.950000003</v>
      </c>
      <c r="D57" s="268">
        <v>607612.29</v>
      </c>
      <c r="E57" s="268">
        <v>-17060412.620000001</v>
      </c>
      <c r="F57" s="40" t="s">
        <v>1519</v>
      </c>
      <c r="G57" s="200">
        <v>3.3000000000000002E-2</v>
      </c>
      <c r="H57" s="155" t="s">
        <v>1518</v>
      </c>
    </row>
    <row r="58" spans="1:8" x14ac:dyDescent="0.2">
      <c r="A58" s="42">
        <v>1234</v>
      </c>
      <c r="B58" s="40" t="s">
        <v>158</v>
      </c>
      <c r="C58" s="268">
        <v>0</v>
      </c>
      <c r="D58" s="268">
        <v>0</v>
      </c>
      <c r="E58" s="268">
        <v>0</v>
      </c>
    </row>
    <row r="59" spans="1:8" x14ac:dyDescent="0.2">
      <c r="A59" s="42">
        <v>1235</v>
      </c>
      <c r="B59" s="40" t="s">
        <v>159</v>
      </c>
      <c r="C59" s="268">
        <v>0</v>
      </c>
      <c r="D59" s="268">
        <v>0</v>
      </c>
      <c r="E59" s="268">
        <v>0</v>
      </c>
    </row>
    <row r="60" spans="1:8" x14ac:dyDescent="0.2">
      <c r="A60" s="42">
        <v>1236</v>
      </c>
      <c r="B60" s="40" t="s">
        <v>160</v>
      </c>
      <c r="C60" s="268">
        <v>0</v>
      </c>
      <c r="D60" s="268">
        <v>0</v>
      </c>
      <c r="E60" s="268">
        <v>0</v>
      </c>
    </row>
    <row r="61" spans="1:8" x14ac:dyDescent="0.2">
      <c r="A61" s="42">
        <v>1239</v>
      </c>
      <c r="B61" s="40" t="s">
        <v>161</v>
      </c>
      <c r="C61" s="268">
        <v>0</v>
      </c>
      <c r="D61" s="268">
        <v>0</v>
      </c>
      <c r="E61" s="268">
        <v>0</v>
      </c>
    </row>
    <row r="62" spans="1:8" x14ac:dyDescent="0.2">
      <c r="A62" s="42">
        <v>1240</v>
      </c>
      <c r="B62" s="40" t="s">
        <v>162</v>
      </c>
      <c r="C62" s="268">
        <f>SUM(C63:C70)</f>
        <v>19003544.869999997</v>
      </c>
      <c r="D62" s="268">
        <f>SUM(D63:D70)</f>
        <v>1188565.24</v>
      </c>
      <c r="E62" s="268">
        <f>SUM(E63:E70)</f>
        <v>-14719642.819999998</v>
      </c>
    </row>
    <row r="63" spans="1:8" ht="33.75" x14ac:dyDescent="0.2">
      <c r="A63" s="42">
        <v>1241</v>
      </c>
      <c r="B63" s="40" t="s">
        <v>163</v>
      </c>
      <c r="C63" s="268">
        <v>7704844.9299999997</v>
      </c>
      <c r="D63" s="268">
        <v>540924.30000000005</v>
      </c>
      <c r="E63" s="268">
        <v>-5692210.7199999997</v>
      </c>
      <c r="F63" s="40" t="s">
        <v>1519</v>
      </c>
      <c r="G63" s="200">
        <v>0.1</v>
      </c>
      <c r="H63" s="155" t="s">
        <v>1518</v>
      </c>
    </row>
    <row r="64" spans="1:8" x14ac:dyDescent="0.2">
      <c r="A64" s="42">
        <v>1242</v>
      </c>
      <c r="B64" s="40" t="s">
        <v>164</v>
      </c>
      <c r="C64" s="268">
        <v>113253.02</v>
      </c>
      <c r="D64" s="268">
        <v>0</v>
      </c>
      <c r="E64" s="268">
        <v>0</v>
      </c>
    </row>
    <row r="65" spans="1:8" x14ac:dyDescent="0.2">
      <c r="A65" s="42">
        <v>1243</v>
      </c>
      <c r="B65" s="40" t="s">
        <v>165</v>
      </c>
      <c r="C65" s="268">
        <v>0</v>
      </c>
      <c r="D65" s="268">
        <v>0</v>
      </c>
      <c r="E65" s="268">
        <v>0</v>
      </c>
    </row>
    <row r="66" spans="1:8" ht="33.75" x14ac:dyDescent="0.2">
      <c r="A66" s="42">
        <v>1244</v>
      </c>
      <c r="B66" s="40" t="s">
        <v>166</v>
      </c>
      <c r="C66" s="268">
        <v>10347983.1</v>
      </c>
      <c r="D66" s="268">
        <v>584051.14</v>
      </c>
      <c r="E66" s="268">
        <v>-8574668.5700000003</v>
      </c>
      <c r="F66" s="40" t="s">
        <v>1519</v>
      </c>
      <c r="G66" s="200">
        <v>0.2</v>
      </c>
      <c r="H66" s="155" t="s">
        <v>1518</v>
      </c>
    </row>
    <row r="67" spans="1:8" x14ac:dyDescent="0.2">
      <c r="A67" s="42">
        <v>1245</v>
      </c>
      <c r="B67" s="40" t="s">
        <v>167</v>
      </c>
      <c r="C67" s="268">
        <v>0</v>
      </c>
      <c r="D67" s="268">
        <v>0</v>
      </c>
      <c r="E67" s="268">
        <v>0</v>
      </c>
    </row>
    <row r="68" spans="1:8" ht="33.75" x14ac:dyDescent="0.2">
      <c r="A68" s="42">
        <v>1246</v>
      </c>
      <c r="B68" s="40" t="s">
        <v>168</v>
      </c>
      <c r="C68" s="268">
        <v>837463.82</v>
      </c>
      <c r="D68" s="268">
        <v>63589.8</v>
      </c>
      <c r="E68" s="268">
        <v>-452763.53</v>
      </c>
      <c r="F68" s="40" t="s">
        <v>1519</v>
      </c>
      <c r="G68" s="200">
        <v>0.1</v>
      </c>
      <c r="H68" s="155" t="s">
        <v>1518</v>
      </c>
    </row>
    <row r="69" spans="1:8" x14ac:dyDescent="0.2">
      <c r="A69" s="42">
        <v>1247</v>
      </c>
      <c r="B69" s="40" t="s">
        <v>169</v>
      </c>
      <c r="C69" s="268">
        <v>0</v>
      </c>
      <c r="D69" s="268">
        <v>0</v>
      </c>
      <c r="E69" s="268">
        <v>0</v>
      </c>
    </row>
    <row r="70" spans="1:8" x14ac:dyDescent="0.2">
      <c r="A70" s="42">
        <v>1248</v>
      </c>
      <c r="B70" s="40" t="s">
        <v>170</v>
      </c>
      <c r="C70" s="268">
        <v>0</v>
      </c>
      <c r="D70" s="268">
        <v>0</v>
      </c>
      <c r="E70" s="268">
        <v>0</v>
      </c>
    </row>
    <row r="72" spans="1:8" x14ac:dyDescent="0.2">
      <c r="A72" s="39" t="s">
        <v>171</v>
      </c>
      <c r="B72" s="39"/>
      <c r="C72" s="39"/>
      <c r="D72" s="39"/>
      <c r="E72" s="39"/>
      <c r="F72" s="39"/>
      <c r="G72" s="39"/>
      <c r="H72" s="39"/>
    </row>
    <row r="73" spans="1:8" x14ac:dyDescent="0.2">
      <c r="A73" s="41" t="s">
        <v>101</v>
      </c>
      <c r="B73" s="41" t="s">
        <v>102</v>
      </c>
      <c r="C73" s="41" t="s">
        <v>103</v>
      </c>
      <c r="D73" s="41" t="s">
        <v>172</v>
      </c>
      <c r="E73" s="41" t="s">
        <v>173</v>
      </c>
      <c r="F73" s="41" t="s">
        <v>140</v>
      </c>
      <c r="G73" s="41" t="s">
        <v>152</v>
      </c>
      <c r="H73" s="41" t="s">
        <v>153</v>
      </c>
    </row>
    <row r="74" spans="1:8" x14ac:dyDescent="0.2">
      <c r="A74" s="42">
        <v>1250</v>
      </c>
      <c r="B74" s="40" t="s">
        <v>174</v>
      </c>
      <c r="C74" s="268">
        <f>SUM(C75:C79)</f>
        <v>2876014.11</v>
      </c>
      <c r="D74" s="268">
        <f>SUM(D75:D79)</f>
        <v>855944.82</v>
      </c>
      <c r="E74" s="268">
        <f>SUM(E75:E79)</f>
        <v>-2417218.13</v>
      </c>
    </row>
    <row r="75" spans="1:8" x14ac:dyDescent="0.2">
      <c r="A75" s="42">
        <v>1251</v>
      </c>
      <c r="B75" s="40" t="s">
        <v>175</v>
      </c>
      <c r="C75" s="268">
        <v>99994.8</v>
      </c>
      <c r="D75" s="268">
        <v>6641</v>
      </c>
      <c r="E75" s="268">
        <v>-53507.8</v>
      </c>
      <c r="F75" s="40" t="s">
        <v>1517</v>
      </c>
      <c r="G75" s="40" t="s">
        <v>1515</v>
      </c>
      <c r="H75" s="40" t="s">
        <v>1514</v>
      </c>
    </row>
    <row r="76" spans="1:8" x14ac:dyDescent="0.2">
      <c r="A76" s="42">
        <v>1252</v>
      </c>
      <c r="B76" s="40" t="s">
        <v>176</v>
      </c>
      <c r="C76" s="268">
        <v>0</v>
      </c>
      <c r="D76" s="268">
        <v>0</v>
      </c>
      <c r="E76" s="268">
        <v>0</v>
      </c>
    </row>
    <row r="77" spans="1:8" x14ac:dyDescent="0.2">
      <c r="A77" s="42">
        <v>1253</v>
      </c>
      <c r="B77" s="40" t="s">
        <v>177</v>
      </c>
      <c r="C77" s="268">
        <v>0</v>
      </c>
      <c r="D77" s="268">
        <v>0</v>
      </c>
      <c r="E77" s="268">
        <v>0</v>
      </c>
    </row>
    <row r="78" spans="1:8" x14ac:dyDescent="0.2">
      <c r="A78" s="42">
        <v>1254</v>
      </c>
      <c r="B78" s="40" t="s">
        <v>178</v>
      </c>
      <c r="C78" s="268">
        <v>2776019.31</v>
      </c>
      <c r="D78" s="268">
        <v>849303.82</v>
      </c>
      <c r="E78" s="268">
        <v>-2363710.33</v>
      </c>
      <c r="F78" s="40" t="s">
        <v>1516</v>
      </c>
      <c r="G78" s="40" t="s">
        <v>1515</v>
      </c>
      <c r="H78" s="40" t="s">
        <v>1514</v>
      </c>
    </row>
    <row r="79" spans="1:8" x14ac:dyDescent="0.2">
      <c r="A79" s="42">
        <v>1259</v>
      </c>
      <c r="B79" s="40" t="s">
        <v>179</v>
      </c>
      <c r="C79" s="268">
        <v>0</v>
      </c>
      <c r="D79" s="268">
        <v>0</v>
      </c>
      <c r="E79" s="268">
        <v>0</v>
      </c>
    </row>
    <row r="80" spans="1:8" x14ac:dyDescent="0.2">
      <c r="A80" s="42">
        <v>1270</v>
      </c>
      <c r="B80" s="40" t="s">
        <v>180</v>
      </c>
      <c r="C80" s="268">
        <f>SUM(C81:C86)</f>
        <v>0</v>
      </c>
      <c r="D80" s="268">
        <f>SUM(D81:D86)</f>
        <v>0</v>
      </c>
      <c r="E80" s="268">
        <f>SUM(E81:E86)</f>
        <v>0</v>
      </c>
    </row>
    <row r="81" spans="1:8" x14ac:dyDescent="0.2">
      <c r="A81" s="42">
        <v>1271</v>
      </c>
      <c r="B81" s="40" t="s">
        <v>181</v>
      </c>
      <c r="C81" s="268">
        <v>0</v>
      </c>
      <c r="D81" s="268">
        <v>0</v>
      </c>
      <c r="E81" s="268">
        <v>0</v>
      </c>
    </row>
    <row r="82" spans="1:8" x14ac:dyDescent="0.2">
      <c r="A82" s="42">
        <v>1272</v>
      </c>
      <c r="B82" s="40" t="s">
        <v>182</v>
      </c>
      <c r="C82" s="268">
        <v>0</v>
      </c>
      <c r="D82" s="268">
        <v>0</v>
      </c>
      <c r="E82" s="268">
        <v>0</v>
      </c>
    </row>
    <row r="83" spans="1:8" x14ac:dyDescent="0.2">
      <c r="A83" s="42">
        <v>1273</v>
      </c>
      <c r="B83" s="40" t="s">
        <v>183</v>
      </c>
      <c r="C83" s="268">
        <v>0</v>
      </c>
      <c r="D83" s="268">
        <v>0</v>
      </c>
      <c r="E83" s="268">
        <v>0</v>
      </c>
    </row>
    <row r="84" spans="1:8" x14ac:dyDescent="0.2">
      <c r="A84" s="42">
        <v>1274</v>
      </c>
      <c r="B84" s="40" t="s">
        <v>184</v>
      </c>
      <c r="C84" s="268">
        <v>0</v>
      </c>
      <c r="D84" s="268">
        <v>0</v>
      </c>
      <c r="E84" s="268">
        <v>0</v>
      </c>
    </row>
    <row r="85" spans="1:8" x14ac:dyDescent="0.2">
      <c r="A85" s="42">
        <v>1275</v>
      </c>
      <c r="B85" s="40" t="s">
        <v>185</v>
      </c>
      <c r="C85" s="268">
        <v>0</v>
      </c>
      <c r="D85" s="268">
        <v>0</v>
      </c>
      <c r="E85" s="268">
        <v>0</v>
      </c>
    </row>
    <row r="86" spans="1:8" x14ac:dyDescent="0.2">
      <c r="A86" s="42">
        <v>1279</v>
      </c>
      <c r="B86" s="40" t="s">
        <v>186</v>
      </c>
      <c r="C86" s="268">
        <v>0</v>
      </c>
      <c r="D86" s="268">
        <v>0</v>
      </c>
      <c r="E86" s="268">
        <v>0</v>
      </c>
    </row>
    <row r="88" spans="1:8" x14ac:dyDescent="0.2">
      <c r="A88" s="39" t="s">
        <v>187</v>
      </c>
      <c r="B88" s="39"/>
      <c r="C88" s="39"/>
      <c r="D88" s="39"/>
      <c r="E88" s="39"/>
      <c r="F88" s="39"/>
      <c r="G88" s="39"/>
      <c r="H88" s="39"/>
    </row>
    <row r="89" spans="1:8" x14ac:dyDescent="0.2">
      <c r="A89" s="41" t="s">
        <v>101</v>
      </c>
      <c r="B89" s="41" t="s">
        <v>102</v>
      </c>
      <c r="C89" s="41" t="s">
        <v>103</v>
      </c>
      <c r="D89" s="41" t="s">
        <v>188</v>
      </c>
      <c r="E89" s="41"/>
      <c r="F89" s="41"/>
      <c r="G89" s="41"/>
      <c r="H89" s="41"/>
    </row>
    <row r="90" spans="1:8" x14ac:dyDescent="0.2">
      <c r="A90" s="42">
        <v>1160</v>
      </c>
      <c r="B90" s="40" t="s">
        <v>189</v>
      </c>
      <c r="C90" s="268">
        <f>SUM(C91:C92)</f>
        <v>-1650088.71</v>
      </c>
    </row>
    <row r="91" spans="1:8" ht="90" x14ac:dyDescent="0.2">
      <c r="A91" s="42">
        <v>1161</v>
      </c>
      <c r="B91" s="40" t="s">
        <v>190</v>
      </c>
      <c r="C91" s="268">
        <v>-1650088.71</v>
      </c>
      <c r="D91" s="155" t="s">
        <v>1513</v>
      </c>
    </row>
    <row r="92" spans="1:8" x14ac:dyDescent="0.2">
      <c r="A92" s="42">
        <v>1162</v>
      </c>
      <c r="B92" s="40" t="s">
        <v>191</v>
      </c>
      <c r="C92" s="268">
        <v>0</v>
      </c>
    </row>
    <row r="94" spans="1:8" x14ac:dyDescent="0.2">
      <c r="A94" s="39" t="s">
        <v>192</v>
      </c>
      <c r="B94" s="39"/>
      <c r="C94" s="39"/>
      <c r="D94" s="39"/>
      <c r="E94" s="39"/>
      <c r="F94" s="39"/>
      <c r="G94" s="39"/>
      <c r="H94" s="39"/>
    </row>
    <row r="95" spans="1:8" x14ac:dyDescent="0.2">
      <c r="A95" s="41" t="s">
        <v>101</v>
      </c>
      <c r="B95" s="41" t="s">
        <v>102</v>
      </c>
      <c r="C95" s="41" t="s">
        <v>103</v>
      </c>
      <c r="D95" s="41" t="s">
        <v>118</v>
      </c>
      <c r="E95" s="41"/>
      <c r="F95" s="41"/>
      <c r="G95" s="41"/>
      <c r="H95" s="41"/>
    </row>
    <row r="96" spans="1:8" x14ac:dyDescent="0.2">
      <c r="A96" s="42">
        <v>1290</v>
      </c>
      <c r="B96" s="40" t="s">
        <v>193</v>
      </c>
      <c r="C96" s="268">
        <f>SUM(C97:C99)</f>
        <v>0</v>
      </c>
    </row>
    <row r="97" spans="1:8" x14ac:dyDescent="0.2">
      <c r="A97" s="42">
        <v>1291</v>
      </c>
      <c r="B97" s="40" t="s">
        <v>194</v>
      </c>
      <c r="C97" s="268">
        <v>0</v>
      </c>
    </row>
    <row r="98" spans="1:8" x14ac:dyDescent="0.2">
      <c r="A98" s="42">
        <v>1292</v>
      </c>
      <c r="B98" s="40" t="s">
        <v>195</v>
      </c>
      <c r="C98" s="268">
        <v>0</v>
      </c>
    </row>
    <row r="99" spans="1:8" x14ac:dyDescent="0.2">
      <c r="A99" s="42">
        <v>1293</v>
      </c>
      <c r="B99" s="40" t="s">
        <v>196</v>
      </c>
      <c r="C99" s="268">
        <v>0</v>
      </c>
    </row>
    <row r="101" spans="1:8" x14ac:dyDescent="0.2">
      <c r="A101" s="39" t="s">
        <v>197</v>
      </c>
      <c r="B101" s="39"/>
      <c r="C101" s="39"/>
      <c r="D101" s="39"/>
      <c r="E101" s="39"/>
      <c r="F101" s="39"/>
      <c r="G101" s="39"/>
      <c r="H101" s="39"/>
    </row>
    <row r="102" spans="1:8" x14ac:dyDescent="0.2">
      <c r="A102" s="41" t="s">
        <v>101</v>
      </c>
      <c r="B102" s="41" t="s">
        <v>102</v>
      </c>
      <c r="C102" s="41" t="s">
        <v>103</v>
      </c>
      <c r="D102" s="41" t="s">
        <v>114</v>
      </c>
      <c r="E102" s="41" t="s">
        <v>115</v>
      </c>
      <c r="F102" s="41" t="s">
        <v>116</v>
      </c>
      <c r="G102" s="41" t="s">
        <v>198</v>
      </c>
      <c r="H102" s="41" t="s">
        <v>199</v>
      </c>
    </row>
    <row r="103" spans="1:8" x14ac:dyDescent="0.2">
      <c r="A103" s="42">
        <v>2110</v>
      </c>
      <c r="B103" s="40" t="s">
        <v>200</v>
      </c>
      <c r="C103" s="268">
        <f>SUM(C104:C112)</f>
        <v>7299762.3499999996</v>
      </c>
      <c r="D103" s="268">
        <f>SUM(D104:D112)</f>
        <v>3519280.0599999996</v>
      </c>
      <c r="E103" s="268">
        <f>SUM(E104:E112)</f>
        <v>2375069.7199999997</v>
      </c>
      <c r="F103" s="268">
        <f>SUM(F104:F112)</f>
        <v>0</v>
      </c>
      <c r="G103" s="268">
        <f>SUM(G104:G112)</f>
        <v>1405412.57</v>
      </c>
    </row>
    <row r="104" spans="1:8" x14ac:dyDescent="0.2">
      <c r="A104" s="42">
        <v>2111</v>
      </c>
      <c r="B104" s="40" t="s">
        <v>201</v>
      </c>
      <c r="C104" s="268">
        <v>0</v>
      </c>
      <c r="D104" s="268">
        <v>0</v>
      </c>
      <c r="E104" s="268">
        <v>0</v>
      </c>
      <c r="F104" s="268">
        <v>0</v>
      </c>
      <c r="G104" s="268">
        <v>0</v>
      </c>
    </row>
    <row r="105" spans="1:8" x14ac:dyDescent="0.2">
      <c r="A105" s="42">
        <v>2112</v>
      </c>
      <c r="B105" s="40" t="s">
        <v>202</v>
      </c>
      <c r="C105" s="268">
        <v>1405180.96</v>
      </c>
      <c r="D105" s="268">
        <v>510201.11999999994</v>
      </c>
      <c r="E105" s="268">
        <v>894979.84</v>
      </c>
      <c r="F105" s="268">
        <v>0</v>
      </c>
      <c r="G105" s="268">
        <v>0</v>
      </c>
      <c r="H105" s="40" t="s">
        <v>1512</v>
      </c>
    </row>
    <row r="106" spans="1:8" x14ac:dyDescent="0.2">
      <c r="A106" s="42">
        <v>2113</v>
      </c>
      <c r="B106" s="40" t="s">
        <v>203</v>
      </c>
      <c r="C106" s="268">
        <v>2364296.13</v>
      </c>
      <c r="D106" s="268">
        <v>835904.43</v>
      </c>
      <c r="E106" s="268">
        <v>1243072.21</v>
      </c>
      <c r="F106" s="268">
        <v>0</v>
      </c>
      <c r="G106" s="268">
        <v>285319.49</v>
      </c>
      <c r="H106" s="40" t="s">
        <v>1512</v>
      </c>
    </row>
    <row r="107" spans="1:8" x14ac:dyDescent="0.2">
      <c r="A107" s="42">
        <v>2114</v>
      </c>
      <c r="B107" s="40" t="s">
        <v>204</v>
      </c>
      <c r="C107" s="268">
        <v>0</v>
      </c>
      <c r="D107" s="268">
        <v>0</v>
      </c>
      <c r="E107" s="268">
        <v>0</v>
      </c>
      <c r="F107" s="268">
        <v>0</v>
      </c>
      <c r="G107" s="268">
        <v>0</v>
      </c>
    </row>
    <row r="108" spans="1:8" x14ac:dyDescent="0.2">
      <c r="A108" s="42">
        <v>2115</v>
      </c>
      <c r="B108" s="40" t="s">
        <v>205</v>
      </c>
      <c r="C108" s="268">
        <v>0</v>
      </c>
      <c r="D108" s="268">
        <v>0</v>
      </c>
      <c r="E108" s="268">
        <v>0</v>
      </c>
      <c r="F108" s="268">
        <v>0</v>
      </c>
      <c r="G108" s="268">
        <v>0</v>
      </c>
    </row>
    <row r="109" spans="1:8" x14ac:dyDescent="0.2">
      <c r="A109" s="42">
        <v>2116</v>
      </c>
      <c r="B109" s="40" t="s">
        <v>206</v>
      </c>
      <c r="C109" s="268">
        <v>0</v>
      </c>
      <c r="D109" s="268">
        <v>0</v>
      </c>
      <c r="E109" s="268">
        <v>0</v>
      </c>
      <c r="F109" s="268">
        <v>0</v>
      </c>
      <c r="G109" s="268">
        <v>0</v>
      </c>
    </row>
    <row r="110" spans="1:8" x14ac:dyDescent="0.2">
      <c r="A110" s="42">
        <v>2117</v>
      </c>
      <c r="B110" s="40" t="s">
        <v>207</v>
      </c>
      <c r="C110" s="268">
        <v>2148179.13</v>
      </c>
      <c r="D110" s="268">
        <v>1911161.46</v>
      </c>
      <c r="E110" s="268">
        <v>237017.67</v>
      </c>
      <c r="F110" s="268">
        <v>0</v>
      </c>
      <c r="G110" s="268">
        <v>0</v>
      </c>
      <c r="H110" s="40" t="s">
        <v>1512</v>
      </c>
    </row>
    <row r="111" spans="1:8" x14ac:dyDescent="0.2">
      <c r="A111" s="42">
        <v>2118</v>
      </c>
      <c r="B111" s="40" t="s">
        <v>208</v>
      </c>
      <c r="C111" s="268">
        <v>0</v>
      </c>
      <c r="D111" s="268">
        <v>0</v>
      </c>
      <c r="E111" s="268">
        <v>0</v>
      </c>
      <c r="F111" s="268">
        <v>0</v>
      </c>
      <c r="G111" s="268">
        <v>0</v>
      </c>
    </row>
    <row r="112" spans="1:8" x14ac:dyDescent="0.2">
      <c r="A112" s="42">
        <v>2119</v>
      </c>
      <c r="B112" s="40" t="s">
        <v>209</v>
      </c>
      <c r="C112" s="268">
        <v>1382106.13</v>
      </c>
      <c r="D112" s="268">
        <v>262013.04999999981</v>
      </c>
      <c r="E112" s="268">
        <v>0</v>
      </c>
      <c r="F112" s="268">
        <v>0</v>
      </c>
      <c r="G112" s="268">
        <v>1120093.08</v>
      </c>
      <c r="H112" s="40" t="s">
        <v>1512</v>
      </c>
    </row>
    <row r="113" spans="1:8" x14ac:dyDescent="0.2">
      <c r="A113" s="42">
        <v>2120</v>
      </c>
      <c r="B113" s="40" t="s">
        <v>210</v>
      </c>
      <c r="C113" s="268">
        <f>SUM(C114:C116)</f>
        <v>0</v>
      </c>
      <c r="D113" s="268">
        <f>SUM(D114:D116)</f>
        <v>0</v>
      </c>
      <c r="E113" s="268">
        <f>SUM(E114:E116)</f>
        <v>0</v>
      </c>
      <c r="F113" s="268">
        <f>SUM(F114:F116)</f>
        <v>0</v>
      </c>
      <c r="G113" s="268">
        <f>SUM(G114:G116)</f>
        <v>0</v>
      </c>
    </row>
    <row r="114" spans="1:8" x14ac:dyDescent="0.2">
      <c r="A114" s="42">
        <v>2121</v>
      </c>
      <c r="B114" s="40" t="s">
        <v>211</v>
      </c>
      <c r="C114" s="268">
        <v>0</v>
      </c>
      <c r="D114" s="268">
        <v>0</v>
      </c>
      <c r="E114" s="268">
        <v>0</v>
      </c>
      <c r="F114" s="268">
        <v>0</v>
      </c>
      <c r="G114" s="268">
        <v>0</v>
      </c>
    </row>
    <row r="115" spans="1:8" x14ac:dyDescent="0.2">
      <c r="A115" s="42">
        <v>2122</v>
      </c>
      <c r="B115" s="40" t="s">
        <v>212</v>
      </c>
      <c r="C115" s="268">
        <v>0</v>
      </c>
      <c r="D115" s="268">
        <v>0</v>
      </c>
      <c r="E115" s="268">
        <v>0</v>
      </c>
      <c r="F115" s="268">
        <v>0</v>
      </c>
      <c r="G115" s="268">
        <v>0</v>
      </c>
    </row>
    <row r="116" spans="1:8" x14ac:dyDescent="0.2">
      <c r="A116" s="42">
        <v>2129</v>
      </c>
      <c r="B116" s="40" t="s">
        <v>213</v>
      </c>
      <c r="C116" s="268">
        <v>0</v>
      </c>
      <c r="D116" s="268">
        <v>0</v>
      </c>
      <c r="E116" s="268">
        <v>0</v>
      </c>
      <c r="F116" s="268">
        <v>0</v>
      </c>
      <c r="G116" s="268">
        <v>0</v>
      </c>
    </row>
    <row r="118" spans="1:8" x14ac:dyDescent="0.2">
      <c r="A118" s="39" t="s">
        <v>214</v>
      </c>
      <c r="B118" s="39"/>
      <c r="C118" s="39"/>
      <c r="D118" s="39"/>
      <c r="E118" s="39"/>
      <c r="F118" s="39"/>
      <c r="G118" s="39"/>
      <c r="H118" s="39"/>
    </row>
    <row r="119" spans="1:8" x14ac:dyDescent="0.2">
      <c r="A119" s="41" t="s">
        <v>101</v>
      </c>
      <c r="B119" s="41" t="s">
        <v>102</v>
      </c>
      <c r="C119" s="41" t="s">
        <v>103</v>
      </c>
      <c r="D119" s="41" t="s">
        <v>215</v>
      </c>
      <c r="E119" s="41" t="s">
        <v>118</v>
      </c>
      <c r="F119" s="41"/>
      <c r="G119" s="41"/>
      <c r="H119" s="41"/>
    </row>
    <row r="120" spans="1:8" x14ac:dyDescent="0.2">
      <c r="A120" s="42">
        <v>2160</v>
      </c>
      <c r="B120" s="40" t="s">
        <v>216</v>
      </c>
      <c r="C120" s="268">
        <f>SUM(C121:C126)</f>
        <v>23756914.34</v>
      </c>
    </row>
    <row r="121" spans="1:8" x14ac:dyDescent="0.2">
      <c r="A121" s="42">
        <v>2161</v>
      </c>
      <c r="B121" s="40" t="s">
        <v>217</v>
      </c>
      <c r="C121" s="268">
        <v>0</v>
      </c>
    </row>
    <row r="122" spans="1:8" ht="90" x14ac:dyDescent="0.2">
      <c r="A122" s="42">
        <v>2162</v>
      </c>
      <c r="B122" s="40" t="s">
        <v>218</v>
      </c>
      <c r="C122" s="268">
        <v>23756914.34</v>
      </c>
      <c r="D122" s="40" t="s">
        <v>1511</v>
      </c>
      <c r="E122" s="155" t="s">
        <v>1510</v>
      </c>
    </row>
    <row r="123" spans="1:8" x14ac:dyDescent="0.2">
      <c r="A123" s="42">
        <v>2163</v>
      </c>
      <c r="B123" s="40" t="s">
        <v>219</v>
      </c>
      <c r="C123" s="268">
        <v>0</v>
      </c>
    </row>
    <row r="124" spans="1:8" x14ac:dyDescent="0.2">
      <c r="A124" s="42">
        <v>2164</v>
      </c>
      <c r="B124" s="40" t="s">
        <v>220</v>
      </c>
      <c r="C124" s="268">
        <v>0</v>
      </c>
    </row>
    <row r="125" spans="1:8" x14ac:dyDescent="0.2">
      <c r="A125" s="42">
        <v>2165</v>
      </c>
      <c r="B125" s="40" t="s">
        <v>221</v>
      </c>
      <c r="C125" s="268">
        <v>0</v>
      </c>
    </row>
    <row r="126" spans="1:8" x14ac:dyDescent="0.2">
      <c r="A126" s="42">
        <v>2166</v>
      </c>
      <c r="B126" s="40" t="s">
        <v>222</v>
      </c>
      <c r="C126" s="268">
        <v>0</v>
      </c>
    </row>
    <row r="127" spans="1:8" x14ac:dyDescent="0.2">
      <c r="A127" s="42">
        <v>2250</v>
      </c>
      <c r="B127" s="40" t="s">
        <v>223</v>
      </c>
      <c r="C127" s="268">
        <f>SUM(C128:C133)</f>
        <v>0</v>
      </c>
    </row>
    <row r="128" spans="1:8" x14ac:dyDescent="0.2">
      <c r="A128" s="42">
        <v>2251</v>
      </c>
      <c r="B128" s="40" t="s">
        <v>224</v>
      </c>
      <c r="C128" s="268">
        <v>0</v>
      </c>
    </row>
    <row r="129" spans="1:8" x14ac:dyDescent="0.2">
      <c r="A129" s="42">
        <v>2252</v>
      </c>
      <c r="B129" s="40" t="s">
        <v>225</v>
      </c>
      <c r="C129" s="268">
        <v>0</v>
      </c>
    </row>
    <row r="130" spans="1:8" x14ac:dyDescent="0.2">
      <c r="A130" s="42">
        <v>2253</v>
      </c>
      <c r="B130" s="40" t="s">
        <v>226</v>
      </c>
      <c r="C130" s="268">
        <v>0</v>
      </c>
    </row>
    <row r="131" spans="1:8" x14ac:dyDescent="0.2">
      <c r="A131" s="42">
        <v>2254</v>
      </c>
      <c r="B131" s="40" t="s">
        <v>227</v>
      </c>
      <c r="C131" s="268">
        <v>0</v>
      </c>
    </row>
    <row r="132" spans="1:8" x14ac:dyDescent="0.2">
      <c r="A132" s="42">
        <v>2255</v>
      </c>
      <c r="B132" s="40" t="s">
        <v>228</v>
      </c>
      <c r="C132" s="268">
        <v>0</v>
      </c>
    </row>
    <row r="133" spans="1:8" x14ac:dyDescent="0.2">
      <c r="A133" s="42">
        <v>2256</v>
      </c>
      <c r="B133" s="40" t="s">
        <v>229</v>
      </c>
      <c r="C133" s="268">
        <v>0</v>
      </c>
    </row>
    <row r="135" spans="1:8" x14ac:dyDescent="0.2">
      <c r="A135" s="39" t="s">
        <v>230</v>
      </c>
      <c r="B135" s="39"/>
      <c r="C135" s="39"/>
      <c r="D135" s="39"/>
      <c r="E135" s="39"/>
      <c r="F135" s="39"/>
      <c r="G135" s="39"/>
      <c r="H135" s="39"/>
    </row>
    <row r="136" spans="1:8" x14ac:dyDescent="0.2">
      <c r="A136" s="46" t="s">
        <v>101</v>
      </c>
      <c r="B136" s="46" t="s">
        <v>102</v>
      </c>
      <c r="C136" s="46" t="s">
        <v>103</v>
      </c>
      <c r="D136" s="46" t="s">
        <v>215</v>
      </c>
      <c r="E136" s="46" t="s">
        <v>118</v>
      </c>
      <c r="F136" s="46"/>
      <c r="G136" s="46"/>
      <c r="H136" s="46"/>
    </row>
    <row r="137" spans="1:8" x14ac:dyDescent="0.2">
      <c r="A137" s="42">
        <v>2159</v>
      </c>
      <c r="B137" s="40" t="s">
        <v>231</v>
      </c>
      <c r="C137" s="267">
        <v>0</v>
      </c>
    </row>
    <row r="138" spans="1:8" x14ac:dyDescent="0.2">
      <c r="A138" s="42">
        <v>2199</v>
      </c>
      <c r="B138" s="40" t="s">
        <v>232</v>
      </c>
      <c r="C138" s="267">
        <v>0</v>
      </c>
    </row>
    <row r="139" spans="1:8" x14ac:dyDescent="0.2">
      <c r="A139" s="42">
        <v>2240</v>
      </c>
      <c r="B139" s="40" t="s">
        <v>233</v>
      </c>
      <c r="C139" s="267">
        <f>SUM(C140:C142)</f>
        <v>0</v>
      </c>
    </row>
    <row r="140" spans="1:8" x14ac:dyDescent="0.2">
      <c r="A140" s="42">
        <v>2241</v>
      </c>
      <c r="B140" s="40" t="s">
        <v>234</v>
      </c>
      <c r="C140" s="267">
        <v>0</v>
      </c>
    </row>
    <row r="141" spans="1:8" x14ac:dyDescent="0.2">
      <c r="A141" s="42">
        <v>2242</v>
      </c>
      <c r="B141" s="40" t="s">
        <v>235</v>
      </c>
      <c r="C141" s="267">
        <v>0</v>
      </c>
    </row>
    <row r="142" spans="1:8" x14ac:dyDescent="0.2">
      <c r="A142" s="42">
        <v>2249</v>
      </c>
      <c r="B142" s="40" t="s">
        <v>236</v>
      </c>
      <c r="C142" s="267">
        <v>0</v>
      </c>
    </row>
    <row r="144" spans="1:8" x14ac:dyDescent="0.2">
      <c r="B144" s="40" t="s">
        <v>237</v>
      </c>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pageSetup scale="47"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8"/>
  <sheetViews>
    <sheetView showGridLines="0" view="pageBreakPreview" zoomScaleNormal="100" zoomScaleSheetLayoutView="100" workbookViewId="0">
      <selection sqref="A1:C1"/>
    </sheetView>
  </sheetViews>
  <sheetFormatPr baseColWidth="10" defaultColWidth="9.28515625" defaultRowHeight="11.25" x14ac:dyDescent="0.2"/>
  <cols>
    <col min="1" max="1" width="10" style="40" customWidth="1"/>
    <col min="2" max="2" width="72.7109375" style="40" bestFit="1" customWidth="1"/>
    <col min="3" max="3" width="15.7109375" style="40" customWidth="1"/>
    <col min="4" max="5" width="19.7109375" style="40" customWidth="1"/>
    <col min="6" max="16384" width="9.28515625" style="40"/>
  </cols>
  <sheetData>
    <row r="1" spans="1:5" s="128" customFormat="1" ht="19.149999999999999" customHeight="1" x14ac:dyDescent="0.25">
      <c r="A1" s="377" t="s">
        <v>1527</v>
      </c>
      <c r="B1" s="377"/>
      <c r="C1" s="377"/>
      <c r="D1" s="36" t="s">
        <v>95</v>
      </c>
      <c r="E1" s="37">
        <v>2022</v>
      </c>
    </row>
    <row r="2" spans="1:5" s="127" customFormat="1" ht="19.149999999999999" customHeight="1" x14ac:dyDescent="0.25">
      <c r="A2" s="377" t="s">
        <v>435</v>
      </c>
      <c r="B2" s="377"/>
      <c r="C2" s="377"/>
      <c r="D2" s="36" t="s">
        <v>97</v>
      </c>
      <c r="E2" s="37" t="s">
        <v>599</v>
      </c>
    </row>
    <row r="3" spans="1:5" s="127" customFormat="1" ht="19.149999999999999" customHeight="1" x14ac:dyDescent="0.25">
      <c r="A3" s="377" t="s">
        <v>1526</v>
      </c>
      <c r="B3" s="377"/>
      <c r="C3" s="377"/>
      <c r="D3" s="36" t="s">
        <v>98</v>
      </c>
      <c r="E3" s="37">
        <v>4</v>
      </c>
    </row>
    <row r="4" spans="1:5" x14ac:dyDescent="0.2">
      <c r="A4" s="38" t="s">
        <v>99</v>
      </c>
      <c r="B4" s="39"/>
      <c r="C4" s="39"/>
      <c r="D4" s="39"/>
      <c r="E4" s="39"/>
    </row>
    <row r="6" spans="1:5" x14ac:dyDescent="0.2">
      <c r="A6" s="52" t="s">
        <v>434</v>
      </c>
      <c r="B6" s="52"/>
      <c r="C6" s="52"/>
      <c r="D6" s="52"/>
      <c r="E6" s="52"/>
    </row>
    <row r="7" spans="1:5" x14ac:dyDescent="0.2">
      <c r="A7" s="51" t="s">
        <v>101</v>
      </c>
      <c r="B7" s="51" t="s">
        <v>102</v>
      </c>
      <c r="C7" s="51" t="s">
        <v>103</v>
      </c>
      <c r="D7" s="51" t="s">
        <v>386</v>
      </c>
      <c r="E7" s="51"/>
    </row>
    <row r="8" spans="1:5" x14ac:dyDescent="0.2">
      <c r="A8" s="54">
        <v>4100</v>
      </c>
      <c r="B8" s="47" t="s">
        <v>433</v>
      </c>
      <c r="C8" s="270">
        <f>+C9+C19+C25+C28+C34+C37+C46</f>
        <v>23866458.16</v>
      </c>
      <c r="D8" s="47"/>
      <c r="E8" s="53"/>
    </row>
    <row r="9" spans="1:5" x14ac:dyDescent="0.2">
      <c r="A9" s="54">
        <v>4110</v>
      </c>
      <c r="B9" s="47" t="s">
        <v>432</v>
      </c>
      <c r="C9" s="270">
        <f>SUM(C10:C18)</f>
        <v>0</v>
      </c>
      <c r="D9" s="47"/>
      <c r="E9" s="53"/>
    </row>
    <row r="10" spans="1:5" x14ac:dyDescent="0.2">
      <c r="A10" s="54">
        <v>4111</v>
      </c>
      <c r="B10" s="47" t="s">
        <v>431</v>
      </c>
      <c r="C10" s="270">
        <v>0</v>
      </c>
      <c r="D10" s="47"/>
      <c r="E10" s="53"/>
    </row>
    <row r="11" spans="1:5" x14ac:dyDescent="0.2">
      <c r="A11" s="54">
        <v>4112</v>
      </c>
      <c r="B11" s="47" t="s">
        <v>430</v>
      </c>
      <c r="C11" s="270">
        <v>0</v>
      </c>
      <c r="D11" s="47"/>
      <c r="E11" s="53"/>
    </row>
    <row r="12" spans="1:5" x14ac:dyDescent="0.2">
      <c r="A12" s="54">
        <v>4113</v>
      </c>
      <c r="B12" s="47" t="s">
        <v>429</v>
      </c>
      <c r="C12" s="270">
        <v>0</v>
      </c>
      <c r="D12" s="47"/>
      <c r="E12" s="53"/>
    </row>
    <row r="13" spans="1:5" x14ac:dyDescent="0.2">
      <c r="A13" s="54">
        <v>4114</v>
      </c>
      <c r="B13" s="47" t="s">
        <v>428</v>
      </c>
      <c r="C13" s="270">
        <v>0</v>
      </c>
      <c r="D13" s="47"/>
      <c r="E13" s="53"/>
    </row>
    <row r="14" spans="1:5" x14ac:dyDescent="0.2">
      <c r="A14" s="54">
        <v>4115</v>
      </c>
      <c r="B14" s="47" t="s">
        <v>427</v>
      </c>
      <c r="C14" s="270">
        <v>0</v>
      </c>
      <c r="D14" s="47"/>
      <c r="E14" s="53"/>
    </row>
    <row r="15" spans="1:5" x14ac:dyDescent="0.2">
      <c r="A15" s="54">
        <v>4116</v>
      </c>
      <c r="B15" s="47" t="s">
        <v>426</v>
      </c>
      <c r="C15" s="270">
        <v>0</v>
      </c>
      <c r="D15" s="47"/>
      <c r="E15" s="53"/>
    </row>
    <row r="16" spans="1:5" x14ac:dyDescent="0.2">
      <c r="A16" s="54">
        <v>4117</v>
      </c>
      <c r="B16" s="47" t="s">
        <v>425</v>
      </c>
      <c r="C16" s="270">
        <v>0</v>
      </c>
      <c r="D16" s="47"/>
      <c r="E16" s="53"/>
    </row>
    <row r="17" spans="1:5" ht="22.5" x14ac:dyDescent="0.2">
      <c r="A17" s="54">
        <v>4118</v>
      </c>
      <c r="B17" s="55" t="s">
        <v>424</v>
      </c>
      <c r="C17" s="270">
        <v>0</v>
      </c>
      <c r="D17" s="47"/>
      <c r="E17" s="53"/>
    </row>
    <row r="18" spans="1:5" x14ac:dyDescent="0.2">
      <c r="A18" s="54">
        <v>4119</v>
      </c>
      <c r="B18" s="47" t="s">
        <v>423</v>
      </c>
      <c r="C18" s="270">
        <v>0</v>
      </c>
      <c r="D18" s="47"/>
      <c r="E18" s="53"/>
    </row>
    <row r="19" spans="1:5" x14ac:dyDescent="0.2">
      <c r="A19" s="54">
        <v>4120</v>
      </c>
      <c r="B19" s="47" t="s">
        <v>422</v>
      </c>
      <c r="C19" s="270">
        <f>SUM(C20:C24)</f>
        <v>0</v>
      </c>
      <c r="D19" s="47"/>
      <c r="E19" s="53"/>
    </row>
    <row r="20" spans="1:5" x14ac:dyDescent="0.2">
      <c r="A20" s="54">
        <v>4121</v>
      </c>
      <c r="B20" s="47" t="s">
        <v>421</v>
      </c>
      <c r="C20" s="270">
        <v>0</v>
      </c>
      <c r="D20" s="47"/>
      <c r="E20" s="53"/>
    </row>
    <row r="21" spans="1:5" x14ac:dyDescent="0.2">
      <c r="A21" s="54">
        <v>4122</v>
      </c>
      <c r="B21" s="47" t="s">
        <v>420</v>
      </c>
      <c r="C21" s="270">
        <v>0</v>
      </c>
      <c r="D21" s="47"/>
      <c r="E21" s="53"/>
    </row>
    <row r="22" spans="1:5" x14ac:dyDescent="0.2">
      <c r="A22" s="54">
        <v>4123</v>
      </c>
      <c r="B22" s="47" t="s">
        <v>419</v>
      </c>
      <c r="C22" s="270">
        <v>0</v>
      </c>
      <c r="D22" s="47"/>
      <c r="E22" s="53"/>
    </row>
    <row r="23" spans="1:5" x14ac:dyDescent="0.2">
      <c r="A23" s="54">
        <v>4124</v>
      </c>
      <c r="B23" s="47" t="s">
        <v>418</v>
      </c>
      <c r="C23" s="270">
        <v>0</v>
      </c>
      <c r="D23" s="47"/>
      <c r="E23" s="53"/>
    </row>
    <row r="24" spans="1:5" x14ac:dyDescent="0.2">
      <c r="A24" s="54">
        <v>4129</v>
      </c>
      <c r="B24" s="47" t="s">
        <v>417</v>
      </c>
      <c r="C24" s="270">
        <v>0</v>
      </c>
      <c r="D24" s="47"/>
      <c r="E24" s="53"/>
    </row>
    <row r="25" spans="1:5" x14ac:dyDescent="0.2">
      <c r="A25" s="54">
        <v>4130</v>
      </c>
      <c r="B25" s="47" t="s">
        <v>416</v>
      </c>
      <c r="C25" s="270">
        <f>SUM(C26:C27)</f>
        <v>0</v>
      </c>
      <c r="D25" s="47"/>
      <c r="E25" s="53"/>
    </row>
    <row r="26" spans="1:5" x14ac:dyDescent="0.2">
      <c r="A26" s="54">
        <v>4131</v>
      </c>
      <c r="B26" s="47" t="s">
        <v>415</v>
      </c>
      <c r="C26" s="270">
        <v>0</v>
      </c>
      <c r="D26" s="47"/>
      <c r="E26" s="53"/>
    </row>
    <row r="27" spans="1:5" ht="22.5" x14ac:dyDescent="0.2">
      <c r="A27" s="54">
        <v>4132</v>
      </c>
      <c r="B27" s="55" t="s">
        <v>414</v>
      </c>
      <c r="C27" s="270">
        <v>0</v>
      </c>
      <c r="D27" s="47"/>
      <c r="E27" s="53"/>
    </row>
    <row r="28" spans="1:5" x14ac:dyDescent="0.2">
      <c r="A28" s="54">
        <v>4140</v>
      </c>
      <c r="B28" s="47" t="s">
        <v>413</v>
      </c>
      <c r="C28" s="270">
        <f>SUM(C29:C33)</f>
        <v>0</v>
      </c>
      <c r="D28" s="47"/>
      <c r="E28" s="53"/>
    </row>
    <row r="29" spans="1:5" x14ac:dyDescent="0.2">
      <c r="A29" s="54">
        <v>4141</v>
      </c>
      <c r="B29" s="47" t="s">
        <v>412</v>
      </c>
      <c r="C29" s="270">
        <v>0</v>
      </c>
      <c r="D29" s="47"/>
      <c r="E29" s="53"/>
    </row>
    <row r="30" spans="1:5" x14ac:dyDescent="0.2">
      <c r="A30" s="54">
        <v>4143</v>
      </c>
      <c r="B30" s="47" t="s">
        <v>411</v>
      </c>
      <c r="C30" s="270">
        <v>0</v>
      </c>
      <c r="D30" s="47"/>
      <c r="E30" s="53"/>
    </row>
    <row r="31" spans="1:5" x14ac:dyDescent="0.2">
      <c r="A31" s="54">
        <v>4144</v>
      </c>
      <c r="B31" s="47" t="s">
        <v>410</v>
      </c>
      <c r="C31" s="270">
        <v>0</v>
      </c>
      <c r="D31" s="47"/>
      <c r="E31" s="53"/>
    </row>
    <row r="32" spans="1:5" ht="22.5" x14ac:dyDescent="0.2">
      <c r="A32" s="54">
        <v>4145</v>
      </c>
      <c r="B32" s="55" t="s">
        <v>409</v>
      </c>
      <c r="C32" s="270">
        <v>0</v>
      </c>
      <c r="D32" s="47"/>
      <c r="E32" s="53"/>
    </row>
    <row r="33" spans="1:5" x14ac:dyDescent="0.2">
      <c r="A33" s="54">
        <v>4149</v>
      </c>
      <c r="B33" s="47" t="s">
        <v>408</v>
      </c>
      <c r="C33" s="270">
        <v>0</v>
      </c>
      <c r="D33" s="47"/>
      <c r="E33" s="53"/>
    </row>
    <row r="34" spans="1:5" x14ac:dyDescent="0.2">
      <c r="A34" s="54">
        <v>4150</v>
      </c>
      <c r="B34" s="47" t="s">
        <v>407</v>
      </c>
      <c r="C34" s="270">
        <f>SUM(C35:C36)</f>
        <v>0</v>
      </c>
      <c r="D34" s="47"/>
      <c r="E34" s="53"/>
    </row>
    <row r="35" spans="1:5" x14ac:dyDescent="0.2">
      <c r="A35" s="54">
        <v>4151</v>
      </c>
      <c r="B35" s="47" t="s">
        <v>407</v>
      </c>
      <c r="C35" s="270">
        <v>0</v>
      </c>
      <c r="D35" s="47"/>
      <c r="E35" s="53"/>
    </row>
    <row r="36" spans="1:5" ht="22.5" x14ac:dyDescent="0.2">
      <c r="A36" s="54">
        <v>4154</v>
      </c>
      <c r="B36" s="55" t="s">
        <v>406</v>
      </c>
      <c r="C36" s="270">
        <v>0</v>
      </c>
      <c r="D36" s="47"/>
      <c r="E36" s="53"/>
    </row>
    <row r="37" spans="1:5" x14ac:dyDescent="0.2">
      <c r="A37" s="54">
        <v>4160</v>
      </c>
      <c r="B37" s="47" t="s">
        <v>405</v>
      </c>
      <c r="C37" s="270">
        <f>SUM(C38:C45)</f>
        <v>0</v>
      </c>
      <c r="D37" s="47"/>
      <c r="E37" s="53"/>
    </row>
    <row r="38" spans="1:5" x14ac:dyDescent="0.2">
      <c r="A38" s="54">
        <v>4161</v>
      </c>
      <c r="B38" s="47" t="s">
        <v>404</v>
      </c>
      <c r="C38" s="270">
        <v>0</v>
      </c>
      <c r="D38" s="47"/>
      <c r="E38" s="53"/>
    </row>
    <row r="39" spans="1:5" x14ac:dyDescent="0.2">
      <c r="A39" s="54">
        <v>4162</v>
      </c>
      <c r="B39" s="47" t="s">
        <v>403</v>
      </c>
      <c r="C39" s="270">
        <v>0</v>
      </c>
      <c r="D39" s="47"/>
      <c r="E39" s="53"/>
    </row>
    <row r="40" spans="1:5" x14ac:dyDescent="0.2">
      <c r="A40" s="54">
        <v>4163</v>
      </c>
      <c r="B40" s="47" t="s">
        <v>402</v>
      </c>
      <c r="C40" s="270">
        <v>0</v>
      </c>
      <c r="D40" s="47"/>
      <c r="E40" s="53"/>
    </row>
    <row r="41" spans="1:5" x14ac:dyDescent="0.2">
      <c r="A41" s="54">
        <v>4164</v>
      </c>
      <c r="B41" s="47" t="s">
        <v>401</v>
      </c>
      <c r="C41" s="270">
        <v>0</v>
      </c>
      <c r="D41" s="47"/>
      <c r="E41" s="53"/>
    </row>
    <row r="42" spans="1:5" x14ac:dyDescent="0.2">
      <c r="A42" s="54">
        <v>4165</v>
      </c>
      <c r="B42" s="47" t="s">
        <v>400</v>
      </c>
      <c r="C42" s="270">
        <v>0</v>
      </c>
      <c r="D42" s="47"/>
      <c r="E42" s="53"/>
    </row>
    <row r="43" spans="1:5" ht="22.5" x14ac:dyDescent="0.2">
      <c r="A43" s="54">
        <v>4166</v>
      </c>
      <c r="B43" s="55" t="s">
        <v>399</v>
      </c>
      <c r="C43" s="270">
        <v>0</v>
      </c>
      <c r="D43" s="47"/>
      <c r="E43" s="53"/>
    </row>
    <row r="44" spans="1:5" x14ac:dyDescent="0.2">
      <c r="A44" s="54">
        <v>4168</v>
      </c>
      <c r="B44" s="47" t="s">
        <v>398</v>
      </c>
      <c r="C44" s="270">
        <v>0</v>
      </c>
      <c r="D44" s="47"/>
      <c r="E44" s="53"/>
    </row>
    <row r="45" spans="1:5" x14ac:dyDescent="0.2">
      <c r="A45" s="54">
        <v>4169</v>
      </c>
      <c r="B45" s="47" t="s">
        <v>397</v>
      </c>
      <c r="C45" s="270">
        <v>0</v>
      </c>
      <c r="D45" s="47"/>
      <c r="E45" s="53"/>
    </row>
    <row r="46" spans="1:5" x14ac:dyDescent="0.2">
      <c r="A46" s="54">
        <v>4170</v>
      </c>
      <c r="B46" s="47" t="s">
        <v>396</v>
      </c>
      <c r="C46" s="270">
        <f>SUM(C47:C54)</f>
        <v>23866458.16</v>
      </c>
      <c r="D46" s="47"/>
      <c r="E46" s="53"/>
    </row>
    <row r="47" spans="1:5" x14ac:dyDescent="0.2">
      <c r="A47" s="54">
        <v>4171</v>
      </c>
      <c r="B47" s="47" t="s">
        <v>395</v>
      </c>
      <c r="C47" s="270">
        <v>0</v>
      </c>
      <c r="D47" s="47"/>
      <c r="E47" s="53"/>
    </row>
    <row r="48" spans="1:5" x14ac:dyDescent="0.2">
      <c r="A48" s="54">
        <v>4172</v>
      </c>
      <c r="B48" s="47" t="s">
        <v>394</v>
      </c>
      <c r="C48" s="270">
        <v>0</v>
      </c>
      <c r="D48" s="47"/>
      <c r="E48" s="53"/>
    </row>
    <row r="49" spans="1:5" ht="33.75" x14ac:dyDescent="0.2">
      <c r="A49" s="54">
        <v>4173</v>
      </c>
      <c r="B49" s="55" t="s">
        <v>393</v>
      </c>
      <c r="C49" s="270">
        <v>23866458.16</v>
      </c>
      <c r="D49" s="55" t="s">
        <v>1533</v>
      </c>
      <c r="E49" s="53"/>
    </row>
    <row r="50" spans="1:5" ht="22.5" x14ac:dyDescent="0.2">
      <c r="A50" s="54">
        <v>4174</v>
      </c>
      <c r="B50" s="55" t="s">
        <v>392</v>
      </c>
      <c r="C50" s="270">
        <v>0</v>
      </c>
      <c r="D50" s="47"/>
      <c r="E50" s="53"/>
    </row>
    <row r="51" spans="1:5" ht="22.5" x14ac:dyDescent="0.2">
      <c r="A51" s="54">
        <v>4175</v>
      </c>
      <c r="B51" s="55" t="s">
        <v>391</v>
      </c>
      <c r="C51" s="270">
        <v>0</v>
      </c>
      <c r="D51" s="47"/>
      <c r="E51" s="53"/>
    </row>
    <row r="52" spans="1:5" ht="22.5" x14ac:dyDescent="0.2">
      <c r="A52" s="54">
        <v>4176</v>
      </c>
      <c r="B52" s="55" t="s">
        <v>390</v>
      </c>
      <c r="C52" s="270">
        <v>0</v>
      </c>
      <c r="D52" s="47"/>
      <c r="E52" s="53"/>
    </row>
    <row r="53" spans="1:5" ht="22.5" x14ac:dyDescent="0.2">
      <c r="A53" s="54">
        <v>4177</v>
      </c>
      <c r="B53" s="55" t="s">
        <v>389</v>
      </c>
      <c r="C53" s="270">
        <v>0</v>
      </c>
      <c r="D53" s="47"/>
      <c r="E53" s="53"/>
    </row>
    <row r="54" spans="1:5" ht="22.5" x14ac:dyDescent="0.2">
      <c r="A54" s="54">
        <v>4178</v>
      </c>
      <c r="B54" s="55" t="s">
        <v>388</v>
      </c>
      <c r="C54" s="270">
        <v>0</v>
      </c>
      <c r="D54" s="47"/>
      <c r="E54" s="53"/>
    </row>
    <row r="55" spans="1:5" x14ac:dyDescent="0.2">
      <c r="A55" s="54"/>
      <c r="B55" s="55"/>
      <c r="C55" s="49"/>
      <c r="D55" s="47"/>
      <c r="E55" s="53"/>
    </row>
    <row r="56" spans="1:5" x14ac:dyDescent="0.2">
      <c r="A56" s="52" t="s">
        <v>387</v>
      </c>
      <c r="B56" s="52"/>
      <c r="C56" s="52"/>
      <c r="D56" s="52"/>
      <c r="E56" s="52"/>
    </row>
    <row r="57" spans="1:5" x14ac:dyDescent="0.2">
      <c r="A57" s="51" t="s">
        <v>101</v>
      </c>
      <c r="B57" s="51" t="s">
        <v>102</v>
      </c>
      <c r="C57" s="51" t="s">
        <v>103</v>
      </c>
      <c r="D57" s="51" t="s">
        <v>386</v>
      </c>
      <c r="E57" s="51"/>
    </row>
    <row r="58" spans="1:5" ht="33.75" x14ac:dyDescent="0.2">
      <c r="A58" s="54">
        <v>4200</v>
      </c>
      <c r="B58" s="55" t="s">
        <v>385</v>
      </c>
      <c r="C58" s="270">
        <f>+C59+C65</f>
        <v>63853284</v>
      </c>
      <c r="D58" s="47"/>
      <c r="E58" s="53"/>
    </row>
    <row r="59" spans="1:5" ht="22.5" x14ac:dyDescent="0.2">
      <c r="A59" s="54">
        <v>4210</v>
      </c>
      <c r="B59" s="55" t="s">
        <v>384</v>
      </c>
      <c r="C59" s="270">
        <f>SUM(C60:C64)</f>
        <v>0</v>
      </c>
      <c r="D59" s="47"/>
      <c r="E59" s="53"/>
    </row>
    <row r="60" spans="1:5" x14ac:dyDescent="0.2">
      <c r="A60" s="54">
        <v>4211</v>
      </c>
      <c r="B60" s="47" t="s">
        <v>294</v>
      </c>
      <c r="C60" s="270">
        <v>0</v>
      </c>
      <c r="D60" s="47"/>
      <c r="E60" s="53"/>
    </row>
    <row r="61" spans="1:5" x14ac:dyDescent="0.2">
      <c r="A61" s="54">
        <v>4212</v>
      </c>
      <c r="B61" s="47" t="s">
        <v>291</v>
      </c>
      <c r="C61" s="270">
        <v>0</v>
      </c>
      <c r="D61" s="47"/>
      <c r="E61" s="53"/>
    </row>
    <row r="62" spans="1:5" x14ac:dyDescent="0.2">
      <c r="A62" s="54">
        <v>4213</v>
      </c>
      <c r="B62" s="47" t="s">
        <v>288</v>
      </c>
      <c r="C62" s="270">
        <v>0</v>
      </c>
      <c r="D62" s="47"/>
      <c r="E62" s="53"/>
    </row>
    <row r="63" spans="1:5" x14ac:dyDescent="0.2">
      <c r="A63" s="54">
        <v>4214</v>
      </c>
      <c r="B63" s="47" t="s">
        <v>383</v>
      </c>
      <c r="C63" s="270">
        <v>0</v>
      </c>
      <c r="D63" s="47"/>
      <c r="E63" s="53"/>
    </row>
    <row r="64" spans="1:5" x14ac:dyDescent="0.2">
      <c r="A64" s="54">
        <v>4215</v>
      </c>
      <c r="B64" s="47" t="s">
        <v>382</v>
      </c>
      <c r="C64" s="270">
        <v>0</v>
      </c>
      <c r="D64" s="47"/>
      <c r="E64" s="53"/>
    </row>
    <row r="65" spans="1:5" x14ac:dyDescent="0.2">
      <c r="A65" s="54">
        <v>4220</v>
      </c>
      <c r="B65" s="47" t="s">
        <v>381</v>
      </c>
      <c r="C65" s="270">
        <f>SUM(C66:C69)</f>
        <v>63853284</v>
      </c>
      <c r="D65" s="47"/>
      <c r="E65" s="53"/>
    </row>
    <row r="66" spans="1:5" x14ac:dyDescent="0.2">
      <c r="A66" s="54">
        <v>4221</v>
      </c>
      <c r="B66" s="47" t="s">
        <v>380</v>
      </c>
      <c r="C66" s="270">
        <v>63853284</v>
      </c>
      <c r="D66" s="47" t="s">
        <v>1532</v>
      </c>
      <c r="E66" s="53"/>
    </row>
    <row r="67" spans="1:5" x14ac:dyDescent="0.2">
      <c r="A67" s="54">
        <v>4223</v>
      </c>
      <c r="B67" s="47" t="s">
        <v>321</v>
      </c>
      <c r="C67" s="270">
        <v>0</v>
      </c>
      <c r="D67" s="47"/>
      <c r="E67" s="53"/>
    </row>
    <row r="68" spans="1:5" x14ac:dyDescent="0.2">
      <c r="A68" s="54">
        <v>4225</v>
      </c>
      <c r="B68" s="47" t="s">
        <v>313</v>
      </c>
      <c r="C68" s="270">
        <v>0</v>
      </c>
      <c r="D68" s="47"/>
      <c r="E68" s="53"/>
    </row>
    <row r="69" spans="1:5" x14ac:dyDescent="0.2">
      <c r="A69" s="54">
        <v>4227</v>
      </c>
      <c r="B69" s="47" t="s">
        <v>379</v>
      </c>
      <c r="C69" s="270">
        <v>0</v>
      </c>
      <c r="D69" s="47"/>
      <c r="E69" s="53"/>
    </row>
    <row r="70" spans="1:5" x14ac:dyDescent="0.2">
      <c r="A70" s="53"/>
      <c r="B70" s="53"/>
      <c r="C70" s="53"/>
      <c r="D70" s="53"/>
      <c r="E70" s="53"/>
    </row>
    <row r="71" spans="1:5" x14ac:dyDescent="0.2">
      <c r="A71" s="52" t="s">
        <v>378</v>
      </c>
      <c r="B71" s="52"/>
      <c r="C71" s="52"/>
      <c r="D71" s="52"/>
      <c r="E71" s="52"/>
    </row>
    <row r="72" spans="1:5" x14ac:dyDescent="0.2">
      <c r="A72" s="51" t="s">
        <v>101</v>
      </c>
      <c r="B72" s="51" t="s">
        <v>102</v>
      </c>
      <c r="C72" s="51" t="s">
        <v>103</v>
      </c>
      <c r="D72" s="51" t="s">
        <v>215</v>
      </c>
      <c r="E72" s="51" t="s">
        <v>118</v>
      </c>
    </row>
    <row r="73" spans="1:5" x14ac:dyDescent="0.2">
      <c r="A73" s="50">
        <v>4300</v>
      </c>
      <c r="B73" s="47" t="s">
        <v>377</v>
      </c>
      <c r="C73" s="270">
        <f>+C74+C77+C83+C85+C87</f>
        <v>28195603.07</v>
      </c>
      <c r="D73" s="47"/>
      <c r="E73" s="47"/>
    </row>
    <row r="74" spans="1:5" x14ac:dyDescent="0.2">
      <c r="A74" s="50">
        <v>4310</v>
      </c>
      <c r="B74" s="47" t="s">
        <v>376</v>
      </c>
      <c r="C74" s="270">
        <f>SUM(C75:C76)</f>
        <v>22832437.199999999</v>
      </c>
      <c r="D74" s="47"/>
      <c r="E74" s="47"/>
    </row>
    <row r="75" spans="1:5" ht="45" x14ac:dyDescent="0.2">
      <c r="A75" s="50">
        <v>4311</v>
      </c>
      <c r="B75" s="47" t="s">
        <v>375</v>
      </c>
      <c r="C75" s="270">
        <v>22832437.199999999</v>
      </c>
      <c r="D75" s="47" t="s">
        <v>1531</v>
      </c>
      <c r="E75" s="55" t="s">
        <v>1530</v>
      </c>
    </row>
    <row r="76" spans="1:5" x14ac:dyDescent="0.2">
      <c r="A76" s="50">
        <v>4319</v>
      </c>
      <c r="B76" s="47" t="s">
        <v>374</v>
      </c>
      <c r="C76" s="270">
        <v>0</v>
      </c>
      <c r="D76" s="47"/>
      <c r="E76" s="47"/>
    </row>
    <row r="77" spans="1:5" x14ac:dyDescent="0.2">
      <c r="A77" s="50">
        <v>4320</v>
      </c>
      <c r="B77" s="47" t="s">
        <v>373</v>
      </c>
      <c r="C77" s="270">
        <f>SUM(C78:C82)</f>
        <v>0</v>
      </c>
      <c r="D77" s="47"/>
      <c r="E77" s="47"/>
    </row>
    <row r="78" spans="1:5" x14ac:dyDescent="0.2">
      <c r="A78" s="50">
        <v>4321</v>
      </c>
      <c r="B78" s="47" t="s">
        <v>372</v>
      </c>
      <c r="C78" s="270">
        <v>0</v>
      </c>
      <c r="D78" s="47"/>
      <c r="E78" s="47"/>
    </row>
    <row r="79" spans="1:5" x14ac:dyDescent="0.2">
      <c r="A79" s="50">
        <v>4322</v>
      </c>
      <c r="B79" s="47" t="s">
        <v>371</v>
      </c>
      <c r="C79" s="270">
        <v>0</v>
      </c>
      <c r="D79" s="47"/>
      <c r="E79" s="47"/>
    </row>
    <row r="80" spans="1:5" x14ac:dyDescent="0.2">
      <c r="A80" s="50">
        <v>4323</v>
      </c>
      <c r="B80" s="47" t="s">
        <v>370</v>
      </c>
      <c r="C80" s="270">
        <v>0</v>
      </c>
      <c r="D80" s="47"/>
      <c r="E80" s="47"/>
    </row>
    <row r="81" spans="1:5" x14ac:dyDescent="0.2">
      <c r="A81" s="50">
        <v>4324</v>
      </c>
      <c r="B81" s="47" t="s">
        <v>369</v>
      </c>
      <c r="C81" s="270">
        <v>0</v>
      </c>
      <c r="D81" s="47"/>
      <c r="E81" s="47"/>
    </row>
    <row r="82" spans="1:5" x14ac:dyDescent="0.2">
      <c r="A82" s="50">
        <v>4325</v>
      </c>
      <c r="B82" s="47" t="s">
        <v>368</v>
      </c>
      <c r="C82" s="270">
        <v>0</v>
      </c>
      <c r="D82" s="47"/>
      <c r="E82" s="47"/>
    </row>
    <row r="83" spans="1:5" x14ac:dyDescent="0.2">
      <c r="A83" s="50">
        <v>4330</v>
      </c>
      <c r="B83" s="47" t="s">
        <v>367</v>
      </c>
      <c r="C83" s="270">
        <f>SUM(C84)</f>
        <v>0</v>
      </c>
      <c r="D83" s="47"/>
      <c r="E83" s="47"/>
    </row>
    <row r="84" spans="1:5" x14ac:dyDescent="0.2">
      <c r="A84" s="50">
        <v>4331</v>
      </c>
      <c r="B84" s="47" t="s">
        <v>367</v>
      </c>
      <c r="C84" s="270">
        <v>0</v>
      </c>
      <c r="D84" s="47"/>
      <c r="E84" s="47"/>
    </row>
    <row r="85" spans="1:5" x14ac:dyDescent="0.2">
      <c r="A85" s="50">
        <v>4340</v>
      </c>
      <c r="B85" s="47" t="s">
        <v>366</v>
      </c>
      <c r="C85" s="270">
        <f>SUM(C86)</f>
        <v>0</v>
      </c>
      <c r="D85" s="47"/>
      <c r="E85" s="47"/>
    </row>
    <row r="86" spans="1:5" x14ac:dyDescent="0.2">
      <c r="A86" s="50">
        <v>4341</v>
      </c>
      <c r="B86" s="47" t="s">
        <v>366</v>
      </c>
      <c r="C86" s="270">
        <v>0</v>
      </c>
      <c r="D86" s="47"/>
      <c r="E86" s="47"/>
    </row>
    <row r="87" spans="1:5" x14ac:dyDescent="0.2">
      <c r="A87" s="50">
        <v>4390</v>
      </c>
      <c r="B87" s="47" t="s">
        <v>360</v>
      </c>
      <c r="C87" s="270">
        <f>SUM(C88:C94)</f>
        <v>5363165.87</v>
      </c>
      <c r="D87" s="47"/>
      <c r="E87" s="47"/>
    </row>
    <row r="88" spans="1:5" x14ac:dyDescent="0.2">
      <c r="A88" s="50">
        <v>4392</v>
      </c>
      <c r="B88" s="47" t="s">
        <v>365</v>
      </c>
      <c r="C88" s="270">
        <v>0</v>
      </c>
      <c r="D88" s="47"/>
      <c r="E88" s="47"/>
    </row>
    <row r="89" spans="1:5" x14ac:dyDescent="0.2">
      <c r="A89" s="50">
        <v>4393</v>
      </c>
      <c r="B89" s="47" t="s">
        <v>364</v>
      </c>
      <c r="C89" s="270">
        <v>0</v>
      </c>
      <c r="D89" s="47"/>
      <c r="E89" s="47"/>
    </row>
    <row r="90" spans="1:5" x14ac:dyDescent="0.2">
      <c r="A90" s="50">
        <v>4394</v>
      </c>
      <c r="B90" s="47" t="s">
        <v>363</v>
      </c>
      <c r="C90" s="270">
        <v>0</v>
      </c>
      <c r="D90" s="47"/>
      <c r="E90" s="47"/>
    </row>
    <row r="91" spans="1:5" x14ac:dyDescent="0.2">
      <c r="A91" s="50">
        <v>4395</v>
      </c>
      <c r="B91" s="47" t="s">
        <v>244</v>
      </c>
      <c r="C91" s="270">
        <v>0</v>
      </c>
      <c r="D91" s="47"/>
      <c r="E91" s="47"/>
    </row>
    <row r="92" spans="1:5" x14ac:dyDescent="0.2">
      <c r="A92" s="50">
        <v>4396</v>
      </c>
      <c r="B92" s="47" t="s">
        <v>362</v>
      </c>
      <c r="C92" s="270">
        <v>0</v>
      </c>
      <c r="D92" s="47"/>
      <c r="E92" s="47"/>
    </row>
    <row r="93" spans="1:5" x14ac:dyDescent="0.2">
      <c r="A93" s="50">
        <v>4397</v>
      </c>
      <c r="B93" s="47" t="s">
        <v>361</v>
      </c>
      <c r="C93" s="270">
        <v>0</v>
      </c>
      <c r="D93" s="47"/>
      <c r="E93" s="47"/>
    </row>
    <row r="94" spans="1:5" ht="22.5" x14ac:dyDescent="0.2">
      <c r="A94" s="50">
        <v>4399</v>
      </c>
      <c r="B94" s="47" t="s">
        <v>360</v>
      </c>
      <c r="C94" s="270">
        <v>5363165.87</v>
      </c>
      <c r="D94" s="47" t="s">
        <v>1529</v>
      </c>
      <c r="E94" s="55" t="s">
        <v>1528</v>
      </c>
    </row>
    <row r="95" spans="1:5" x14ac:dyDescent="0.2">
      <c r="A95" s="53"/>
      <c r="B95" s="53"/>
      <c r="C95" s="53"/>
      <c r="D95" s="53"/>
      <c r="E95" s="53"/>
    </row>
    <row r="96" spans="1:5" x14ac:dyDescent="0.2">
      <c r="A96" s="52" t="s">
        <v>359</v>
      </c>
      <c r="B96" s="52"/>
      <c r="C96" s="52"/>
      <c r="D96" s="52"/>
      <c r="E96" s="52"/>
    </row>
    <row r="97" spans="1:5" x14ac:dyDescent="0.2">
      <c r="A97" s="51" t="s">
        <v>101</v>
      </c>
      <c r="B97" s="51" t="s">
        <v>102</v>
      </c>
      <c r="C97" s="51" t="s">
        <v>103</v>
      </c>
      <c r="D97" s="51" t="s">
        <v>358</v>
      </c>
      <c r="E97" s="51" t="s">
        <v>118</v>
      </c>
    </row>
    <row r="98" spans="1:5" x14ac:dyDescent="0.2">
      <c r="A98" s="50">
        <v>5000</v>
      </c>
      <c r="B98" s="47" t="s">
        <v>357</v>
      </c>
      <c r="C98" s="270">
        <f>+C99+C127+C160+C170+C185+C214</f>
        <v>85258875.219999999</v>
      </c>
      <c r="D98" s="48">
        <f t="shared" ref="D98:D129" si="0">IFERROR(C98/C98,"")</f>
        <v>1</v>
      </c>
      <c r="E98" s="47"/>
    </row>
    <row r="99" spans="1:5" x14ac:dyDescent="0.2">
      <c r="A99" s="50">
        <v>5100</v>
      </c>
      <c r="B99" s="47" t="s">
        <v>356</v>
      </c>
      <c r="C99" s="270">
        <f>+C100+C107+C117</f>
        <v>61874006.670000002</v>
      </c>
      <c r="D99" s="48">
        <f t="shared" si="0"/>
        <v>1</v>
      </c>
      <c r="E99" s="47"/>
    </row>
    <row r="100" spans="1:5" x14ac:dyDescent="0.2">
      <c r="A100" s="50">
        <v>5110</v>
      </c>
      <c r="B100" s="47" t="s">
        <v>355</v>
      </c>
      <c r="C100" s="270">
        <f>SUM(C101:C106)</f>
        <v>48168606.600000001</v>
      </c>
      <c r="D100" s="48">
        <f t="shared" si="0"/>
        <v>1</v>
      </c>
      <c r="E100" s="47"/>
    </row>
    <row r="101" spans="1:5" x14ac:dyDescent="0.2">
      <c r="A101" s="50">
        <v>5111</v>
      </c>
      <c r="B101" s="47" t="s">
        <v>354</v>
      </c>
      <c r="C101" s="270">
        <v>26024463.329999998</v>
      </c>
      <c r="D101" s="48">
        <f t="shared" si="0"/>
        <v>1</v>
      </c>
      <c r="E101" s="47"/>
    </row>
    <row r="102" spans="1:5" x14ac:dyDescent="0.2">
      <c r="A102" s="50">
        <v>5112</v>
      </c>
      <c r="B102" s="47" t="s">
        <v>353</v>
      </c>
      <c r="C102" s="270">
        <v>519203.08</v>
      </c>
      <c r="D102" s="48">
        <f t="shared" si="0"/>
        <v>1</v>
      </c>
      <c r="E102" s="47"/>
    </row>
    <row r="103" spans="1:5" x14ac:dyDescent="0.2">
      <c r="A103" s="50">
        <v>5113</v>
      </c>
      <c r="B103" s="47" t="s">
        <v>352</v>
      </c>
      <c r="C103" s="270">
        <v>5214949.12</v>
      </c>
      <c r="D103" s="48">
        <f t="shared" si="0"/>
        <v>1</v>
      </c>
      <c r="E103" s="47"/>
    </row>
    <row r="104" spans="1:5" x14ac:dyDescent="0.2">
      <c r="A104" s="50">
        <v>5114</v>
      </c>
      <c r="B104" s="47" t="s">
        <v>351</v>
      </c>
      <c r="C104" s="270">
        <v>5669497.5099999998</v>
      </c>
      <c r="D104" s="48">
        <f t="shared" si="0"/>
        <v>1</v>
      </c>
      <c r="E104" s="47"/>
    </row>
    <row r="105" spans="1:5" x14ac:dyDescent="0.2">
      <c r="A105" s="50">
        <v>5115</v>
      </c>
      <c r="B105" s="47" t="s">
        <v>350</v>
      </c>
      <c r="C105" s="270">
        <v>10740493.560000001</v>
      </c>
      <c r="D105" s="48">
        <f t="shared" si="0"/>
        <v>1</v>
      </c>
      <c r="E105" s="47"/>
    </row>
    <row r="106" spans="1:5" x14ac:dyDescent="0.2">
      <c r="A106" s="50">
        <v>5116</v>
      </c>
      <c r="B106" s="47" t="s">
        <v>349</v>
      </c>
      <c r="C106" s="270">
        <v>0</v>
      </c>
      <c r="D106" s="48" t="str">
        <f t="shared" si="0"/>
        <v/>
      </c>
      <c r="E106" s="47"/>
    </row>
    <row r="107" spans="1:5" x14ac:dyDescent="0.2">
      <c r="A107" s="50">
        <v>5120</v>
      </c>
      <c r="B107" s="47" t="s">
        <v>348</v>
      </c>
      <c r="C107" s="270">
        <f>SUM(C108:C116)</f>
        <v>1934842.94</v>
      </c>
      <c r="D107" s="48">
        <f t="shared" si="0"/>
        <v>1</v>
      </c>
      <c r="E107" s="47"/>
    </row>
    <row r="108" spans="1:5" x14ac:dyDescent="0.2">
      <c r="A108" s="50">
        <v>5121</v>
      </c>
      <c r="B108" s="47" t="s">
        <v>347</v>
      </c>
      <c r="C108" s="270">
        <v>378128.22</v>
      </c>
      <c r="D108" s="48">
        <f t="shared" si="0"/>
        <v>1</v>
      </c>
      <c r="E108" s="47"/>
    </row>
    <row r="109" spans="1:5" x14ac:dyDescent="0.2">
      <c r="A109" s="50">
        <v>5122</v>
      </c>
      <c r="B109" s="47" t="s">
        <v>346</v>
      </c>
      <c r="C109" s="270">
        <v>7337.53</v>
      </c>
      <c r="D109" s="48">
        <f t="shared" si="0"/>
        <v>1</v>
      </c>
      <c r="E109" s="47"/>
    </row>
    <row r="110" spans="1:5" x14ac:dyDescent="0.2">
      <c r="A110" s="50">
        <v>5123</v>
      </c>
      <c r="B110" s="47" t="s">
        <v>345</v>
      </c>
      <c r="C110" s="270">
        <v>0</v>
      </c>
      <c r="D110" s="48" t="str">
        <f t="shared" si="0"/>
        <v/>
      </c>
      <c r="E110" s="47"/>
    </row>
    <row r="111" spans="1:5" x14ac:dyDescent="0.2">
      <c r="A111" s="50">
        <v>5124</v>
      </c>
      <c r="B111" s="47" t="s">
        <v>344</v>
      </c>
      <c r="C111" s="270">
        <v>53858.080000000002</v>
      </c>
      <c r="D111" s="48">
        <f t="shared" si="0"/>
        <v>1</v>
      </c>
      <c r="E111" s="47"/>
    </row>
    <row r="112" spans="1:5" x14ac:dyDescent="0.2">
      <c r="A112" s="50">
        <v>5125</v>
      </c>
      <c r="B112" s="47" t="s">
        <v>343</v>
      </c>
      <c r="C112" s="270">
        <v>6904.49</v>
      </c>
      <c r="D112" s="48">
        <f t="shared" si="0"/>
        <v>1</v>
      </c>
      <c r="E112" s="47"/>
    </row>
    <row r="113" spans="1:5" x14ac:dyDescent="0.2">
      <c r="A113" s="50">
        <v>5126</v>
      </c>
      <c r="B113" s="47" t="s">
        <v>342</v>
      </c>
      <c r="C113" s="270">
        <v>1043270.88</v>
      </c>
      <c r="D113" s="48">
        <f t="shared" si="0"/>
        <v>1</v>
      </c>
      <c r="E113" s="47"/>
    </row>
    <row r="114" spans="1:5" x14ac:dyDescent="0.2">
      <c r="A114" s="50">
        <v>5127</v>
      </c>
      <c r="B114" s="47" t="s">
        <v>341</v>
      </c>
      <c r="C114" s="270">
        <v>231669.91</v>
      </c>
      <c r="D114" s="48">
        <f t="shared" si="0"/>
        <v>1</v>
      </c>
      <c r="E114" s="47"/>
    </row>
    <row r="115" spans="1:5" x14ac:dyDescent="0.2">
      <c r="A115" s="50">
        <v>5128</v>
      </c>
      <c r="B115" s="47" t="s">
        <v>340</v>
      </c>
      <c r="C115" s="270">
        <v>0</v>
      </c>
      <c r="D115" s="48" t="str">
        <f t="shared" si="0"/>
        <v/>
      </c>
      <c r="E115" s="47"/>
    </row>
    <row r="116" spans="1:5" x14ac:dyDescent="0.2">
      <c r="A116" s="50">
        <v>5129</v>
      </c>
      <c r="B116" s="47" t="s">
        <v>339</v>
      </c>
      <c r="C116" s="270">
        <v>213673.83</v>
      </c>
      <c r="D116" s="48">
        <f t="shared" si="0"/>
        <v>1</v>
      </c>
      <c r="E116" s="47"/>
    </row>
    <row r="117" spans="1:5" x14ac:dyDescent="0.2">
      <c r="A117" s="50">
        <v>5130</v>
      </c>
      <c r="B117" s="47" t="s">
        <v>338</v>
      </c>
      <c r="C117" s="270">
        <f>SUM(C118:C126)</f>
        <v>11770557.130000001</v>
      </c>
      <c r="D117" s="48">
        <f t="shared" si="0"/>
        <v>1</v>
      </c>
      <c r="E117" s="47"/>
    </row>
    <row r="118" spans="1:5" x14ac:dyDescent="0.2">
      <c r="A118" s="50">
        <v>5131</v>
      </c>
      <c r="B118" s="47" t="s">
        <v>337</v>
      </c>
      <c r="C118" s="270">
        <v>733104.31</v>
      </c>
      <c r="D118" s="48">
        <f t="shared" si="0"/>
        <v>1</v>
      </c>
      <c r="E118" s="47"/>
    </row>
    <row r="119" spans="1:5" x14ac:dyDescent="0.2">
      <c r="A119" s="50">
        <v>5132</v>
      </c>
      <c r="B119" s="47" t="s">
        <v>336</v>
      </c>
      <c r="C119" s="270">
        <v>445297.44</v>
      </c>
      <c r="D119" s="48">
        <f t="shared" si="0"/>
        <v>1</v>
      </c>
      <c r="E119" s="47"/>
    </row>
    <row r="120" spans="1:5" x14ac:dyDescent="0.2">
      <c r="A120" s="50">
        <v>5133</v>
      </c>
      <c r="B120" s="47" t="s">
        <v>335</v>
      </c>
      <c r="C120" s="270">
        <v>3757554.61</v>
      </c>
      <c r="D120" s="48">
        <f t="shared" si="0"/>
        <v>1</v>
      </c>
      <c r="E120" s="47"/>
    </row>
    <row r="121" spans="1:5" x14ac:dyDescent="0.2">
      <c r="A121" s="50">
        <v>5134</v>
      </c>
      <c r="B121" s="47" t="s">
        <v>334</v>
      </c>
      <c r="C121" s="270">
        <v>2979706.87</v>
      </c>
      <c r="D121" s="48">
        <f t="shared" si="0"/>
        <v>1</v>
      </c>
      <c r="E121" s="47"/>
    </row>
    <row r="122" spans="1:5" x14ac:dyDescent="0.2">
      <c r="A122" s="50">
        <v>5135</v>
      </c>
      <c r="B122" s="47" t="s">
        <v>333</v>
      </c>
      <c r="C122" s="270">
        <v>1956476.2</v>
      </c>
      <c r="D122" s="48">
        <f t="shared" si="0"/>
        <v>1</v>
      </c>
      <c r="E122" s="47"/>
    </row>
    <row r="123" spans="1:5" x14ac:dyDescent="0.2">
      <c r="A123" s="50">
        <v>5136</v>
      </c>
      <c r="B123" s="47" t="s">
        <v>332</v>
      </c>
      <c r="C123" s="270">
        <v>410394.73</v>
      </c>
      <c r="D123" s="48">
        <f t="shared" si="0"/>
        <v>1</v>
      </c>
      <c r="E123" s="47"/>
    </row>
    <row r="124" spans="1:5" x14ac:dyDescent="0.2">
      <c r="A124" s="50">
        <v>5137</v>
      </c>
      <c r="B124" s="47" t="s">
        <v>331</v>
      </c>
      <c r="C124" s="270">
        <v>43720.06</v>
      </c>
      <c r="D124" s="48">
        <f t="shared" si="0"/>
        <v>1</v>
      </c>
      <c r="E124" s="47"/>
    </row>
    <row r="125" spans="1:5" x14ac:dyDescent="0.2">
      <c r="A125" s="50">
        <v>5138</v>
      </c>
      <c r="B125" s="47" t="s">
        <v>330</v>
      </c>
      <c r="C125" s="270">
        <v>299787.76</v>
      </c>
      <c r="D125" s="48">
        <f t="shared" si="0"/>
        <v>1</v>
      </c>
      <c r="E125" s="47"/>
    </row>
    <row r="126" spans="1:5" x14ac:dyDescent="0.2">
      <c r="A126" s="50">
        <v>5139</v>
      </c>
      <c r="B126" s="47" t="s">
        <v>329</v>
      </c>
      <c r="C126" s="270">
        <v>1144515.1499999999</v>
      </c>
      <c r="D126" s="48">
        <f t="shared" si="0"/>
        <v>1</v>
      </c>
      <c r="E126" s="47"/>
    </row>
    <row r="127" spans="1:5" x14ac:dyDescent="0.2">
      <c r="A127" s="50">
        <v>5200</v>
      </c>
      <c r="B127" s="47" t="s">
        <v>328</v>
      </c>
      <c r="C127" s="270">
        <f>+C128+C131+C134+C137+C142+C146+C149+C151+C157</f>
        <v>125831</v>
      </c>
      <c r="D127" s="48">
        <f t="shared" si="0"/>
        <v>1</v>
      </c>
      <c r="E127" s="47"/>
    </row>
    <row r="128" spans="1:5" x14ac:dyDescent="0.2">
      <c r="A128" s="50">
        <v>5210</v>
      </c>
      <c r="B128" s="47" t="s">
        <v>327</v>
      </c>
      <c r="C128" s="270">
        <f>SUM(C129:C130)</f>
        <v>0</v>
      </c>
      <c r="D128" s="48" t="str">
        <f t="shared" si="0"/>
        <v/>
      </c>
      <c r="E128" s="47"/>
    </row>
    <row r="129" spans="1:5" x14ac:dyDescent="0.2">
      <c r="A129" s="50">
        <v>5211</v>
      </c>
      <c r="B129" s="47" t="s">
        <v>326</v>
      </c>
      <c r="C129" s="270">
        <v>0</v>
      </c>
      <c r="D129" s="48" t="str">
        <f t="shared" si="0"/>
        <v/>
      </c>
      <c r="E129" s="47"/>
    </row>
    <row r="130" spans="1:5" x14ac:dyDescent="0.2">
      <c r="A130" s="50">
        <v>5212</v>
      </c>
      <c r="B130" s="47" t="s">
        <v>325</v>
      </c>
      <c r="C130" s="270">
        <v>0</v>
      </c>
      <c r="D130" s="48" t="str">
        <f t="shared" ref="D130:D161" si="1">IFERROR(C130/C130,"")</f>
        <v/>
      </c>
      <c r="E130" s="47"/>
    </row>
    <row r="131" spans="1:5" x14ac:dyDescent="0.2">
      <c r="A131" s="50">
        <v>5220</v>
      </c>
      <c r="B131" s="47" t="s">
        <v>324</v>
      </c>
      <c r="C131" s="270">
        <f>SUM(C132:C133)</f>
        <v>0</v>
      </c>
      <c r="D131" s="48" t="str">
        <f t="shared" si="1"/>
        <v/>
      </c>
      <c r="E131" s="47"/>
    </row>
    <row r="132" spans="1:5" x14ac:dyDescent="0.2">
      <c r="A132" s="50">
        <v>5221</v>
      </c>
      <c r="B132" s="47" t="s">
        <v>323</v>
      </c>
      <c r="C132" s="270">
        <v>0</v>
      </c>
      <c r="D132" s="48" t="str">
        <f t="shared" si="1"/>
        <v/>
      </c>
      <c r="E132" s="47"/>
    </row>
    <row r="133" spans="1:5" x14ac:dyDescent="0.2">
      <c r="A133" s="50">
        <v>5222</v>
      </c>
      <c r="B133" s="47" t="s">
        <v>322</v>
      </c>
      <c r="C133" s="270">
        <v>0</v>
      </c>
      <c r="D133" s="48" t="str">
        <f t="shared" si="1"/>
        <v/>
      </c>
      <c r="E133" s="47"/>
    </row>
    <row r="134" spans="1:5" x14ac:dyDescent="0.2">
      <c r="A134" s="50">
        <v>5230</v>
      </c>
      <c r="B134" s="47" t="s">
        <v>321</v>
      </c>
      <c r="C134" s="270">
        <f>SUM(C135:C136)</f>
        <v>0</v>
      </c>
      <c r="D134" s="48" t="str">
        <f t="shared" si="1"/>
        <v/>
      </c>
      <c r="E134" s="47"/>
    </row>
    <row r="135" spans="1:5" x14ac:dyDescent="0.2">
      <c r="A135" s="50">
        <v>5231</v>
      </c>
      <c r="B135" s="47" t="s">
        <v>320</v>
      </c>
      <c r="C135" s="270">
        <v>0</v>
      </c>
      <c r="D135" s="48" t="str">
        <f t="shared" si="1"/>
        <v/>
      </c>
      <c r="E135" s="47"/>
    </row>
    <row r="136" spans="1:5" x14ac:dyDescent="0.2">
      <c r="A136" s="50">
        <v>5232</v>
      </c>
      <c r="B136" s="47" t="s">
        <v>319</v>
      </c>
      <c r="C136" s="270">
        <v>0</v>
      </c>
      <c r="D136" s="48" t="str">
        <f t="shared" si="1"/>
        <v/>
      </c>
      <c r="E136" s="47"/>
    </row>
    <row r="137" spans="1:5" x14ac:dyDescent="0.2">
      <c r="A137" s="50">
        <v>5240</v>
      </c>
      <c r="B137" s="47" t="s">
        <v>318</v>
      </c>
      <c r="C137" s="270">
        <f>SUM(C138:C141)</f>
        <v>125831</v>
      </c>
      <c r="D137" s="48">
        <f t="shared" si="1"/>
        <v>1</v>
      </c>
      <c r="E137" s="47"/>
    </row>
    <row r="138" spans="1:5" x14ac:dyDescent="0.2">
      <c r="A138" s="50">
        <v>5241</v>
      </c>
      <c r="B138" s="47" t="s">
        <v>317</v>
      </c>
      <c r="C138" s="270">
        <v>0</v>
      </c>
      <c r="D138" s="48" t="str">
        <f t="shared" si="1"/>
        <v/>
      </c>
      <c r="E138" s="47"/>
    </row>
    <row r="139" spans="1:5" x14ac:dyDescent="0.2">
      <c r="A139" s="50">
        <v>5242</v>
      </c>
      <c r="B139" s="47" t="s">
        <v>316</v>
      </c>
      <c r="C139" s="270">
        <v>0</v>
      </c>
      <c r="D139" s="48" t="str">
        <f t="shared" si="1"/>
        <v/>
      </c>
      <c r="E139" s="47"/>
    </row>
    <row r="140" spans="1:5" x14ac:dyDescent="0.2">
      <c r="A140" s="50">
        <v>5243</v>
      </c>
      <c r="B140" s="47" t="s">
        <v>315</v>
      </c>
      <c r="C140" s="270">
        <v>0</v>
      </c>
      <c r="D140" s="48" t="str">
        <f t="shared" si="1"/>
        <v/>
      </c>
      <c r="E140" s="47"/>
    </row>
    <row r="141" spans="1:5" x14ac:dyDescent="0.2">
      <c r="A141" s="50">
        <v>5244</v>
      </c>
      <c r="B141" s="47" t="s">
        <v>314</v>
      </c>
      <c r="C141" s="270">
        <v>125831</v>
      </c>
      <c r="D141" s="48">
        <f t="shared" si="1"/>
        <v>1</v>
      </c>
      <c r="E141" s="47"/>
    </row>
    <row r="142" spans="1:5" x14ac:dyDescent="0.2">
      <c r="A142" s="50">
        <v>5250</v>
      </c>
      <c r="B142" s="47" t="s">
        <v>313</v>
      </c>
      <c r="C142" s="270">
        <f>SUM(C143:C145)</f>
        <v>0</v>
      </c>
      <c r="D142" s="48" t="str">
        <f t="shared" si="1"/>
        <v/>
      </c>
      <c r="E142" s="47"/>
    </row>
    <row r="143" spans="1:5" x14ac:dyDescent="0.2">
      <c r="A143" s="50">
        <v>5251</v>
      </c>
      <c r="B143" s="47" t="s">
        <v>312</v>
      </c>
      <c r="C143" s="270">
        <v>0</v>
      </c>
      <c r="D143" s="48" t="str">
        <f t="shared" si="1"/>
        <v/>
      </c>
      <c r="E143" s="47"/>
    </row>
    <row r="144" spans="1:5" x14ac:dyDescent="0.2">
      <c r="A144" s="50">
        <v>5252</v>
      </c>
      <c r="B144" s="47" t="s">
        <v>311</v>
      </c>
      <c r="C144" s="270">
        <v>0</v>
      </c>
      <c r="D144" s="48" t="str">
        <f t="shared" si="1"/>
        <v/>
      </c>
      <c r="E144" s="47"/>
    </row>
    <row r="145" spans="1:5" x14ac:dyDescent="0.2">
      <c r="A145" s="50">
        <v>5259</v>
      </c>
      <c r="B145" s="47" t="s">
        <v>310</v>
      </c>
      <c r="C145" s="270">
        <v>0</v>
      </c>
      <c r="D145" s="48" t="str">
        <f t="shared" si="1"/>
        <v/>
      </c>
      <c r="E145" s="47"/>
    </row>
    <row r="146" spans="1:5" x14ac:dyDescent="0.2">
      <c r="A146" s="50">
        <v>5260</v>
      </c>
      <c r="B146" s="47" t="s">
        <v>309</v>
      </c>
      <c r="C146" s="270">
        <f>SUM(C147:C148)</f>
        <v>0</v>
      </c>
      <c r="D146" s="48" t="str">
        <f t="shared" si="1"/>
        <v/>
      </c>
      <c r="E146" s="47"/>
    </row>
    <row r="147" spans="1:5" x14ac:dyDescent="0.2">
      <c r="A147" s="50">
        <v>5261</v>
      </c>
      <c r="B147" s="47" t="s">
        <v>308</v>
      </c>
      <c r="C147" s="270">
        <v>0</v>
      </c>
      <c r="D147" s="48" t="str">
        <f t="shared" si="1"/>
        <v/>
      </c>
      <c r="E147" s="47"/>
    </row>
    <row r="148" spans="1:5" x14ac:dyDescent="0.2">
      <c r="A148" s="50">
        <v>5262</v>
      </c>
      <c r="B148" s="47" t="s">
        <v>307</v>
      </c>
      <c r="C148" s="270">
        <v>0</v>
      </c>
      <c r="D148" s="48" t="str">
        <f t="shared" si="1"/>
        <v/>
      </c>
      <c r="E148" s="47"/>
    </row>
    <row r="149" spans="1:5" x14ac:dyDescent="0.2">
      <c r="A149" s="50">
        <v>5270</v>
      </c>
      <c r="B149" s="47" t="s">
        <v>306</v>
      </c>
      <c r="C149" s="270">
        <f>SUM(C150)</f>
        <v>0</v>
      </c>
      <c r="D149" s="48" t="str">
        <f t="shared" si="1"/>
        <v/>
      </c>
      <c r="E149" s="47"/>
    </row>
    <row r="150" spans="1:5" x14ac:dyDescent="0.2">
      <c r="A150" s="50">
        <v>5271</v>
      </c>
      <c r="B150" s="47" t="s">
        <v>305</v>
      </c>
      <c r="C150" s="270">
        <v>0</v>
      </c>
      <c r="D150" s="48" t="str">
        <f t="shared" si="1"/>
        <v/>
      </c>
      <c r="E150" s="47"/>
    </row>
    <row r="151" spans="1:5" x14ac:dyDescent="0.2">
      <c r="A151" s="50">
        <v>5280</v>
      </c>
      <c r="B151" s="47" t="s">
        <v>304</v>
      </c>
      <c r="C151" s="270">
        <f>SUM(C152:C156)</f>
        <v>0</v>
      </c>
      <c r="D151" s="48" t="str">
        <f t="shared" si="1"/>
        <v/>
      </c>
      <c r="E151" s="47"/>
    </row>
    <row r="152" spans="1:5" x14ac:dyDescent="0.2">
      <c r="A152" s="50">
        <v>5281</v>
      </c>
      <c r="B152" s="47" t="s">
        <v>303</v>
      </c>
      <c r="C152" s="270">
        <v>0</v>
      </c>
      <c r="D152" s="48" t="str">
        <f t="shared" si="1"/>
        <v/>
      </c>
      <c r="E152" s="47"/>
    </row>
    <row r="153" spans="1:5" x14ac:dyDescent="0.2">
      <c r="A153" s="50">
        <v>5282</v>
      </c>
      <c r="B153" s="47" t="s">
        <v>302</v>
      </c>
      <c r="C153" s="270">
        <v>0</v>
      </c>
      <c r="D153" s="48" t="str">
        <f t="shared" si="1"/>
        <v/>
      </c>
      <c r="E153" s="47"/>
    </row>
    <row r="154" spans="1:5" x14ac:dyDescent="0.2">
      <c r="A154" s="50">
        <v>5283</v>
      </c>
      <c r="B154" s="47" t="s">
        <v>301</v>
      </c>
      <c r="C154" s="270">
        <v>0</v>
      </c>
      <c r="D154" s="48" t="str">
        <f t="shared" si="1"/>
        <v/>
      </c>
      <c r="E154" s="47"/>
    </row>
    <row r="155" spans="1:5" x14ac:dyDescent="0.2">
      <c r="A155" s="50">
        <v>5284</v>
      </c>
      <c r="B155" s="47" t="s">
        <v>300</v>
      </c>
      <c r="C155" s="270">
        <v>0</v>
      </c>
      <c r="D155" s="48" t="str">
        <f t="shared" si="1"/>
        <v/>
      </c>
      <c r="E155" s="47"/>
    </row>
    <row r="156" spans="1:5" x14ac:dyDescent="0.2">
      <c r="A156" s="50">
        <v>5285</v>
      </c>
      <c r="B156" s="47" t="s">
        <v>299</v>
      </c>
      <c r="C156" s="270">
        <v>0</v>
      </c>
      <c r="D156" s="48" t="str">
        <f t="shared" si="1"/>
        <v/>
      </c>
      <c r="E156" s="47"/>
    </row>
    <row r="157" spans="1:5" x14ac:dyDescent="0.2">
      <c r="A157" s="50">
        <v>5290</v>
      </c>
      <c r="B157" s="47" t="s">
        <v>298</v>
      </c>
      <c r="C157" s="270">
        <f>SUM(C158:C159)</f>
        <v>0</v>
      </c>
      <c r="D157" s="48" t="str">
        <f t="shared" si="1"/>
        <v/>
      </c>
      <c r="E157" s="47"/>
    </row>
    <row r="158" spans="1:5" x14ac:dyDescent="0.2">
      <c r="A158" s="50">
        <v>5291</v>
      </c>
      <c r="B158" s="47" t="s">
        <v>297</v>
      </c>
      <c r="C158" s="270">
        <v>0</v>
      </c>
      <c r="D158" s="48" t="str">
        <f t="shared" si="1"/>
        <v/>
      </c>
      <c r="E158" s="47"/>
    </row>
    <row r="159" spans="1:5" x14ac:dyDescent="0.2">
      <c r="A159" s="50">
        <v>5292</v>
      </c>
      <c r="B159" s="47" t="s">
        <v>296</v>
      </c>
      <c r="C159" s="270">
        <v>0</v>
      </c>
      <c r="D159" s="48" t="str">
        <f t="shared" si="1"/>
        <v/>
      </c>
      <c r="E159" s="47"/>
    </row>
    <row r="160" spans="1:5" x14ac:dyDescent="0.2">
      <c r="A160" s="50">
        <v>5300</v>
      </c>
      <c r="B160" s="47" t="s">
        <v>295</v>
      </c>
      <c r="C160" s="270">
        <f>+C161+C164+C167</f>
        <v>0</v>
      </c>
      <c r="D160" s="48" t="str">
        <f t="shared" si="1"/>
        <v/>
      </c>
      <c r="E160" s="47"/>
    </row>
    <row r="161" spans="1:5" x14ac:dyDescent="0.2">
      <c r="A161" s="50">
        <v>5310</v>
      </c>
      <c r="B161" s="47" t="s">
        <v>294</v>
      </c>
      <c r="C161" s="270">
        <f>SUM(C162:C163)</f>
        <v>0</v>
      </c>
      <c r="D161" s="48" t="str">
        <f t="shared" si="1"/>
        <v/>
      </c>
      <c r="E161" s="47"/>
    </row>
    <row r="162" spans="1:5" x14ac:dyDescent="0.2">
      <c r="A162" s="50">
        <v>5311</v>
      </c>
      <c r="B162" s="47" t="s">
        <v>293</v>
      </c>
      <c r="C162" s="270">
        <v>0</v>
      </c>
      <c r="D162" s="48" t="str">
        <f t="shared" ref="D162:D193" si="2">IFERROR(C162/C162,"")</f>
        <v/>
      </c>
      <c r="E162" s="47"/>
    </row>
    <row r="163" spans="1:5" x14ac:dyDescent="0.2">
      <c r="A163" s="50">
        <v>5312</v>
      </c>
      <c r="B163" s="47" t="s">
        <v>292</v>
      </c>
      <c r="C163" s="270">
        <v>0</v>
      </c>
      <c r="D163" s="48" t="str">
        <f t="shared" si="2"/>
        <v/>
      </c>
      <c r="E163" s="47"/>
    </row>
    <row r="164" spans="1:5" x14ac:dyDescent="0.2">
      <c r="A164" s="50">
        <v>5320</v>
      </c>
      <c r="B164" s="47" t="s">
        <v>291</v>
      </c>
      <c r="C164" s="270">
        <f>SUM(C165:C166)</f>
        <v>0</v>
      </c>
      <c r="D164" s="48" t="str">
        <f t="shared" si="2"/>
        <v/>
      </c>
      <c r="E164" s="47"/>
    </row>
    <row r="165" spans="1:5" x14ac:dyDescent="0.2">
      <c r="A165" s="50">
        <v>5321</v>
      </c>
      <c r="B165" s="47" t="s">
        <v>290</v>
      </c>
      <c r="C165" s="270">
        <v>0</v>
      </c>
      <c r="D165" s="48" t="str">
        <f t="shared" si="2"/>
        <v/>
      </c>
      <c r="E165" s="47"/>
    </row>
    <row r="166" spans="1:5" x14ac:dyDescent="0.2">
      <c r="A166" s="50">
        <v>5322</v>
      </c>
      <c r="B166" s="47" t="s">
        <v>289</v>
      </c>
      <c r="C166" s="270">
        <v>0</v>
      </c>
      <c r="D166" s="48" t="str">
        <f t="shared" si="2"/>
        <v/>
      </c>
      <c r="E166" s="47"/>
    </row>
    <row r="167" spans="1:5" x14ac:dyDescent="0.2">
      <c r="A167" s="50">
        <v>5330</v>
      </c>
      <c r="B167" s="47" t="s">
        <v>288</v>
      </c>
      <c r="C167" s="270">
        <f>SUM(C168:C169)</f>
        <v>0</v>
      </c>
      <c r="D167" s="48" t="str">
        <f t="shared" si="2"/>
        <v/>
      </c>
      <c r="E167" s="47"/>
    </row>
    <row r="168" spans="1:5" x14ac:dyDescent="0.2">
      <c r="A168" s="50">
        <v>5331</v>
      </c>
      <c r="B168" s="47" t="s">
        <v>287</v>
      </c>
      <c r="C168" s="270">
        <v>0</v>
      </c>
      <c r="D168" s="48" t="str">
        <f t="shared" si="2"/>
        <v/>
      </c>
      <c r="E168" s="47"/>
    </row>
    <row r="169" spans="1:5" x14ac:dyDescent="0.2">
      <c r="A169" s="50">
        <v>5332</v>
      </c>
      <c r="B169" s="47" t="s">
        <v>286</v>
      </c>
      <c r="C169" s="270">
        <v>0</v>
      </c>
      <c r="D169" s="48" t="str">
        <f t="shared" si="2"/>
        <v/>
      </c>
      <c r="E169" s="47"/>
    </row>
    <row r="170" spans="1:5" x14ac:dyDescent="0.2">
      <c r="A170" s="50">
        <v>5400</v>
      </c>
      <c r="B170" s="47" t="s">
        <v>285</v>
      </c>
      <c r="C170" s="270">
        <f>+C171+C174+C177+C180+C182</f>
        <v>0</v>
      </c>
      <c r="D170" s="48" t="str">
        <f t="shared" si="2"/>
        <v/>
      </c>
      <c r="E170" s="47"/>
    </row>
    <row r="171" spans="1:5" x14ac:dyDescent="0.2">
      <c r="A171" s="50">
        <v>5410</v>
      </c>
      <c r="B171" s="47" t="s">
        <v>284</v>
      </c>
      <c r="C171" s="270">
        <f>SUM(C172:C173)</f>
        <v>0</v>
      </c>
      <c r="D171" s="48" t="str">
        <f t="shared" si="2"/>
        <v/>
      </c>
      <c r="E171" s="47"/>
    </row>
    <row r="172" spans="1:5" x14ac:dyDescent="0.2">
      <c r="A172" s="50">
        <v>5411</v>
      </c>
      <c r="B172" s="47" t="s">
        <v>283</v>
      </c>
      <c r="C172" s="270">
        <v>0</v>
      </c>
      <c r="D172" s="48" t="str">
        <f t="shared" si="2"/>
        <v/>
      </c>
      <c r="E172" s="47"/>
    </row>
    <row r="173" spans="1:5" x14ac:dyDescent="0.2">
      <c r="A173" s="50">
        <v>5412</v>
      </c>
      <c r="B173" s="47" t="s">
        <v>282</v>
      </c>
      <c r="C173" s="270">
        <v>0</v>
      </c>
      <c r="D173" s="48" t="str">
        <f t="shared" si="2"/>
        <v/>
      </c>
      <c r="E173" s="47"/>
    </row>
    <row r="174" spans="1:5" x14ac:dyDescent="0.2">
      <c r="A174" s="50">
        <v>5420</v>
      </c>
      <c r="B174" s="47" t="s">
        <v>281</v>
      </c>
      <c r="C174" s="270">
        <f>SUM(C175:C176)</f>
        <v>0</v>
      </c>
      <c r="D174" s="48" t="str">
        <f t="shared" si="2"/>
        <v/>
      </c>
      <c r="E174" s="47"/>
    </row>
    <row r="175" spans="1:5" x14ac:dyDescent="0.2">
      <c r="A175" s="50">
        <v>5421</v>
      </c>
      <c r="B175" s="47" t="s">
        <v>280</v>
      </c>
      <c r="C175" s="270">
        <v>0</v>
      </c>
      <c r="D175" s="48" t="str">
        <f t="shared" si="2"/>
        <v/>
      </c>
      <c r="E175" s="47"/>
    </row>
    <row r="176" spans="1:5" x14ac:dyDescent="0.2">
      <c r="A176" s="50">
        <v>5422</v>
      </c>
      <c r="B176" s="47" t="s">
        <v>279</v>
      </c>
      <c r="C176" s="270">
        <v>0</v>
      </c>
      <c r="D176" s="48" t="str">
        <f t="shared" si="2"/>
        <v/>
      </c>
      <c r="E176" s="47"/>
    </row>
    <row r="177" spans="1:5" x14ac:dyDescent="0.2">
      <c r="A177" s="50">
        <v>5430</v>
      </c>
      <c r="B177" s="47" t="s">
        <v>278</v>
      </c>
      <c r="C177" s="270">
        <f>SUM(C178:C179)</f>
        <v>0</v>
      </c>
      <c r="D177" s="48" t="str">
        <f t="shared" si="2"/>
        <v/>
      </c>
      <c r="E177" s="47"/>
    </row>
    <row r="178" spans="1:5" x14ac:dyDescent="0.2">
      <c r="A178" s="50">
        <v>5431</v>
      </c>
      <c r="B178" s="47" t="s">
        <v>277</v>
      </c>
      <c r="C178" s="270">
        <v>0</v>
      </c>
      <c r="D178" s="48" t="str">
        <f t="shared" si="2"/>
        <v/>
      </c>
      <c r="E178" s="47"/>
    </row>
    <row r="179" spans="1:5" x14ac:dyDescent="0.2">
      <c r="A179" s="50">
        <v>5432</v>
      </c>
      <c r="B179" s="47" t="s">
        <v>276</v>
      </c>
      <c r="C179" s="270">
        <v>0</v>
      </c>
      <c r="D179" s="48" t="str">
        <f t="shared" si="2"/>
        <v/>
      </c>
      <c r="E179" s="47"/>
    </row>
    <row r="180" spans="1:5" x14ac:dyDescent="0.2">
      <c r="A180" s="50">
        <v>5440</v>
      </c>
      <c r="B180" s="47" t="s">
        <v>275</v>
      </c>
      <c r="C180" s="270">
        <f>SUM(C181)</f>
        <v>0</v>
      </c>
      <c r="D180" s="48" t="str">
        <f t="shared" si="2"/>
        <v/>
      </c>
      <c r="E180" s="47"/>
    </row>
    <row r="181" spans="1:5" x14ac:dyDescent="0.2">
      <c r="A181" s="50">
        <v>5441</v>
      </c>
      <c r="B181" s="47" t="s">
        <v>275</v>
      </c>
      <c r="C181" s="270">
        <v>0</v>
      </c>
      <c r="D181" s="48" t="str">
        <f t="shared" si="2"/>
        <v/>
      </c>
      <c r="E181" s="47"/>
    </row>
    <row r="182" spans="1:5" x14ac:dyDescent="0.2">
      <c r="A182" s="50">
        <v>5450</v>
      </c>
      <c r="B182" s="47" t="s">
        <v>274</v>
      </c>
      <c r="C182" s="270">
        <f>SUM(C183:C184)</f>
        <v>0</v>
      </c>
      <c r="D182" s="48" t="str">
        <f t="shared" si="2"/>
        <v/>
      </c>
      <c r="E182" s="47"/>
    </row>
    <row r="183" spans="1:5" x14ac:dyDescent="0.2">
      <c r="A183" s="50">
        <v>5451</v>
      </c>
      <c r="B183" s="47" t="s">
        <v>273</v>
      </c>
      <c r="C183" s="270">
        <v>0</v>
      </c>
      <c r="D183" s="48" t="str">
        <f t="shared" si="2"/>
        <v/>
      </c>
      <c r="E183" s="47"/>
    </row>
    <row r="184" spans="1:5" x14ac:dyDescent="0.2">
      <c r="A184" s="50">
        <v>5452</v>
      </c>
      <c r="B184" s="47" t="s">
        <v>272</v>
      </c>
      <c r="C184" s="270">
        <v>0</v>
      </c>
      <c r="D184" s="48" t="str">
        <f t="shared" si="2"/>
        <v/>
      </c>
      <c r="E184" s="47"/>
    </row>
    <row r="185" spans="1:5" x14ac:dyDescent="0.2">
      <c r="A185" s="50">
        <v>5500</v>
      </c>
      <c r="B185" s="47" t="s">
        <v>271</v>
      </c>
      <c r="C185" s="270">
        <f>+C186+C195+C198+C204</f>
        <v>22939841.359999999</v>
      </c>
      <c r="D185" s="48">
        <f t="shared" si="2"/>
        <v>1</v>
      </c>
      <c r="E185" s="47"/>
    </row>
    <row r="186" spans="1:5" x14ac:dyDescent="0.2">
      <c r="A186" s="50">
        <v>5510</v>
      </c>
      <c r="B186" s="47" t="s">
        <v>270</v>
      </c>
      <c r="C186" s="270">
        <f>SUM(C187:C194)</f>
        <v>3359611.4699999997</v>
      </c>
      <c r="D186" s="48">
        <f t="shared" si="2"/>
        <v>1</v>
      </c>
      <c r="E186" s="47"/>
    </row>
    <row r="187" spans="1:5" x14ac:dyDescent="0.2">
      <c r="A187" s="50">
        <v>5511</v>
      </c>
      <c r="B187" s="47" t="s">
        <v>269</v>
      </c>
      <c r="C187" s="270">
        <v>0</v>
      </c>
      <c r="D187" s="48" t="str">
        <f t="shared" si="2"/>
        <v/>
      </c>
      <c r="E187" s="47"/>
    </row>
    <row r="188" spans="1:5" x14ac:dyDescent="0.2">
      <c r="A188" s="50">
        <v>5512</v>
      </c>
      <c r="B188" s="47" t="s">
        <v>268</v>
      </c>
      <c r="C188" s="270">
        <v>0</v>
      </c>
      <c r="D188" s="48" t="str">
        <f t="shared" si="2"/>
        <v/>
      </c>
      <c r="E188" s="47"/>
    </row>
    <row r="189" spans="1:5" x14ac:dyDescent="0.2">
      <c r="A189" s="50">
        <v>5513</v>
      </c>
      <c r="B189" s="47" t="s">
        <v>267</v>
      </c>
      <c r="C189" s="270">
        <v>1323156.67</v>
      </c>
      <c r="D189" s="48">
        <f t="shared" si="2"/>
        <v>1</v>
      </c>
      <c r="E189" s="47"/>
    </row>
    <row r="190" spans="1:5" x14ac:dyDescent="0.2">
      <c r="A190" s="50">
        <v>5514</v>
      </c>
      <c r="B190" s="47" t="s">
        <v>266</v>
      </c>
      <c r="C190" s="270">
        <v>0</v>
      </c>
      <c r="D190" s="48" t="str">
        <f t="shared" si="2"/>
        <v/>
      </c>
      <c r="E190" s="47"/>
    </row>
    <row r="191" spans="1:5" x14ac:dyDescent="0.2">
      <c r="A191" s="50">
        <v>5515</v>
      </c>
      <c r="B191" s="47" t="s">
        <v>265</v>
      </c>
      <c r="C191" s="270">
        <v>1180509.98</v>
      </c>
      <c r="D191" s="48">
        <f t="shared" si="2"/>
        <v>1</v>
      </c>
      <c r="E191" s="47"/>
    </row>
    <row r="192" spans="1:5" x14ac:dyDescent="0.2">
      <c r="A192" s="50">
        <v>5516</v>
      </c>
      <c r="B192" s="47" t="s">
        <v>264</v>
      </c>
      <c r="C192" s="270">
        <v>0</v>
      </c>
      <c r="D192" s="48" t="str">
        <f t="shared" si="2"/>
        <v/>
      </c>
      <c r="E192" s="47"/>
    </row>
    <row r="193" spans="1:5" x14ac:dyDescent="0.2">
      <c r="A193" s="50">
        <v>5517</v>
      </c>
      <c r="B193" s="47" t="s">
        <v>263</v>
      </c>
      <c r="C193" s="270">
        <v>855944.82</v>
      </c>
      <c r="D193" s="48">
        <f t="shared" si="2"/>
        <v>1</v>
      </c>
      <c r="E193" s="47"/>
    </row>
    <row r="194" spans="1:5" x14ac:dyDescent="0.2">
      <c r="A194" s="50">
        <v>5518</v>
      </c>
      <c r="B194" s="47" t="s">
        <v>262</v>
      </c>
      <c r="C194" s="270">
        <v>0</v>
      </c>
      <c r="D194" s="48" t="str">
        <f t="shared" ref="D194:D216" si="3">IFERROR(C194/C194,"")</f>
        <v/>
      </c>
      <c r="E194" s="47"/>
    </row>
    <row r="195" spans="1:5" x14ac:dyDescent="0.2">
      <c r="A195" s="50">
        <v>5520</v>
      </c>
      <c r="B195" s="47" t="s">
        <v>261</v>
      </c>
      <c r="C195" s="270">
        <f>SUM(C196:C197)</f>
        <v>0</v>
      </c>
      <c r="D195" s="48" t="str">
        <f t="shared" si="3"/>
        <v/>
      </c>
      <c r="E195" s="47"/>
    </row>
    <row r="196" spans="1:5" x14ac:dyDescent="0.2">
      <c r="A196" s="50">
        <v>5521</v>
      </c>
      <c r="B196" s="47" t="s">
        <v>260</v>
      </c>
      <c r="C196" s="270">
        <v>0</v>
      </c>
      <c r="D196" s="48" t="str">
        <f t="shared" si="3"/>
        <v/>
      </c>
      <c r="E196" s="47"/>
    </row>
    <row r="197" spans="1:5" x14ac:dyDescent="0.2">
      <c r="A197" s="50">
        <v>5522</v>
      </c>
      <c r="B197" s="47" t="s">
        <v>259</v>
      </c>
      <c r="C197" s="270">
        <v>0</v>
      </c>
      <c r="D197" s="48" t="str">
        <f t="shared" si="3"/>
        <v/>
      </c>
      <c r="E197" s="47"/>
    </row>
    <row r="198" spans="1:5" x14ac:dyDescent="0.2">
      <c r="A198" s="50">
        <v>5530</v>
      </c>
      <c r="B198" s="47" t="s">
        <v>258</v>
      </c>
      <c r="C198" s="270">
        <f>SUM(C199:C203)</f>
        <v>16785711.780000001</v>
      </c>
      <c r="D198" s="48">
        <f t="shared" si="3"/>
        <v>1</v>
      </c>
      <c r="E198" s="47"/>
    </row>
    <row r="199" spans="1:5" x14ac:dyDescent="0.2">
      <c r="A199" s="50">
        <v>5531</v>
      </c>
      <c r="B199" s="47" t="s">
        <v>257</v>
      </c>
      <c r="C199" s="270">
        <v>0</v>
      </c>
      <c r="D199" s="48" t="str">
        <f t="shared" si="3"/>
        <v/>
      </c>
      <c r="E199" s="47"/>
    </row>
    <row r="200" spans="1:5" x14ac:dyDescent="0.2">
      <c r="A200" s="50">
        <v>5532</v>
      </c>
      <c r="B200" s="47" t="s">
        <v>256</v>
      </c>
      <c r="C200" s="270">
        <v>16785711.780000001</v>
      </c>
      <c r="D200" s="48">
        <f t="shared" si="3"/>
        <v>1</v>
      </c>
      <c r="E200" s="47"/>
    </row>
    <row r="201" spans="1:5" x14ac:dyDescent="0.2">
      <c r="A201" s="50">
        <v>5533</v>
      </c>
      <c r="B201" s="47" t="s">
        <v>255</v>
      </c>
      <c r="C201" s="270">
        <v>0</v>
      </c>
      <c r="D201" s="48" t="str">
        <f t="shared" si="3"/>
        <v/>
      </c>
      <c r="E201" s="47"/>
    </row>
    <row r="202" spans="1:5" x14ac:dyDescent="0.2">
      <c r="A202" s="50">
        <v>5534</v>
      </c>
      <c r="B202" s="47" t="s">
        <v>254</v>
      </c>
      <c r="C202" s="270">
        <v>0</v>
      </c>
      <c r="D202" s="48" t="str">
        <f t="shared" si="3"/>
        <v/>
      </c>
      <c r="E202" s="47"/>
    </row>
    <row r="203" spans="1:5" x14ac:dyDescent="0.2">
      <c r="A203" s="50">
        <v>5535</v>
      </c>
      <c r="B203" s="47" t="s">
        <v>253</v>
      </c>
      <c r="C203" s="270">
        <v>0</v>
      </c>
      <c r="D203" s="48" t="str">
        <f t="shared" si="3"/>
        <v/>
      </c>
      <c r="E203" s="47"/>
    </row>
    <row r="204" spans="1:5" x14ac:dyDescent="0.2">
      <c r="A204" s="50">
        <v>5590</v>
      </c>
      <c r="B204" s="47" t="s">
        <v>250</v>
      </c>
      <c r="C204" s="270">
        <f>SUM(C205:C213)</f>
        <v>2794518.11</v>
      </c>
      <c r="D204" s="48">
        <f t="shared" si="3"/>
        <v>1</v>
      </c>
      <c r="E204" s="47"/>
    </row>
    <row r="205" spans="1:5" x14ac:dyDescent="0.2">
      <c r="A205" s="50">
        <v>5591</v>
      </c>
      <c r="B205" s="47" t="s">
        <v>249</v>
      </c>
      <c r="C205" s="270">
        <v>0</v>
      </c>
      <c r="D205" s="48" t="str">
        <f t="shared" si="3"/>
        <v/>
      </c>
      <c r="E205" s="47"/>
    </row>
    <row r="206" spans="1:5" x14ac:dyDescent="0.2">
      <c r="A206" s="50">
        <v>5592</v>
      </c>
      <c r="B206" s="47" t="s">
        <v>248</v>
      </c>
      <c r="C206" s="270">
        <v>0</v>
      </c>
      <c r="D206" s="48" t="str">
        <f t="shared" si="3"/>
        <v/>
      </c>
      <c r="E206" s="47"/>
    </row>
    <row r="207" spans="1:5" x14ac:dyDescent="0.2">
      <c r="A207" s="50">
        <v>5593</v>
      </c>
      <c r="B207" s="47" t="s">
        <v>247</v>
      </c>
      <c r="C207" s="270">
        <v>0</v>
      </c>
      <c r="D207" s="48" t="str">
        <f t="shared" si="3"/>
        <v/>
      </c>
      <c r="E207" s="47"/>
    </row>
    <row r="208" spans="1:5" x14ac:dyDescent="0.2">
      <c r="A208" s="50">
        <v>5594</v>
      </c>
      <c r="B208" s="47" t="s">
        <v>246</v>
      </c>
      <c r="C208" s="270">
        <v>0</v>
      </c>
      <c r="D208" s="48" t="str">
        <f t="shared" si="3"/>
        <v/>
      </c>
      <c r="E208" s="47"/>
    </row>
    <row r="209" spans="1:5" x14ac:dyDescent="0.2">
      <c r="A209" s="50">
        <v>5595</v>
      </c>
      <c r="B209" s="47" t="s">
        <v>245</v>
      </c>
      <c r="C209" s="270">
        <v>0</v>
      </c>
      <c r="D209" s="48" t="str">
        <f t="shared" si="3"/>
        <v/>
      </c>
      <c r="E209" s="47"/>
    </row>
    <row r="210" spans="1:5" x14ac:dyDescent="0.2">
      <c r="A210" s="50">
        <v>5596</v>
      </c>
      <c r="B210" s="47" t="s">
        <v>244</v>
      </c>
      <c r="C210" s="270">
        <v>0</v>
      </c>
      <c r="D210" s="48" t="str">
        <f t="shared" si="3"/>
        <v/>
      </c>
      <c r="E210" s="47"/>
    </row>
    <row r="211" spans="1:5" x14ac:dyDescent="0.2">
      <c r="A211" s="50">
        <v>5597</v>
      </c>
      <c r="B211" s="47" t="s">
        <v>243</v>
      </c>
      <c r="C211" s="270">
        <v>0</v>
      </c>
      <c r="D211" s="48" t="str">
        <f t="shared" si="3"/>
        <v/>
      </c>
      <c r="E211" s="47"/>
    </row>
    <row r="212" spans="1:5" x14ac:dyDescent="0.2">
      <c r="A212" s="50">
        <v>5598</v>
      </c>
      <c r="B212" s="47" t="s">
        <v>242</v>
      </c>
      <c r="C212" s="270">
        <v>0</v>
      </c>
      <c r="D212" s="48" t="str">
        <f t="shared" si="3"/>
        <v/>
      </c>
      <c r="E212" s="47"/>
    </row>
    <row r="213" spans="1:5" x14ac:dyDescent="0.2">
      <c r="A213" s="50">
        <v>5599</v>
      </c>
      <c r="B213" s="47" t="s">
        <v>241</v>
      </c>
      <c r="C213" s="270">
        <v>2794518.11</v>
      </c>
      <c r="D213" s="48">
        <f t="shared" si="3"/>
        <v>1</v>
      </c>
      <c r="E213" s="47"/>
    </row>
    <row r="214" spans="1:5" x14ac:dyDescent="0.2">
      <c r="A214" s="50">
        <v>5600</v>
      </c>
      <c r="B214" s="47" t="s">
        <v>240</v>
      </c>
      <c r="C214" s="270">
        <f>+C215</f>
        <v>319196.19</v>
      </c>
      <c r="D214" s="48">
        <f t="shared" si="3"/>
        <v>1</v>
      </c>
      <c r="E214" s="47"/>
    </row>
    <row r="215" spans="1:5" x14ac:dyDescent="0.2">
      <c r="A215" s="50">
        <v>5610</v>
      </c>
      <c r="B215" s="47" t="s">
        <v>239</v>
      </c>
      <c r="C215" s="270">
        <f>SUM(C216)</f>
        <v>319196.19</v>
      </c>
      <c r="D215" s="48">
        <f t="shared" si="3"/>
        <v>1</v>
      </c>
      <c r="E215" s="47"/>
    </row>
    <row r="216" spans="1:5" x14ac:dyDescent="0.2">
      <c r="A216" s="50">
        <v>5611</v>
      </c>
      <c r="B216" s="47" t="s">
        <v>238</v>
      </c>
      <c r="C216" s="270">
        <v>319196.19</v>
      </c>
      <c r="D216" s="48">
        <f t="shared" si="3"/>
        <v>1</v>
      </c>
      <c r="E216" s="47"/>
    </row>
    <row r="218" spans="1:5" x14ac:dyDescent="0.2">
      <c r="B218" s="40" t="s">
        <v>237</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scale="65"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view="pageBreakPreview" zoomScaleNormal="100" zoomScaleSheetLayoutView="100" workbookViewId="0">
      <selection sqref="A1:C1"/>
    </sheetView>
  </sheetViews>
  <sheetFormatPr baseColWidth="10" defaultColWidth="9.28515625" defaultRowHeight="11.25" x14ac:dyDescent="0.2"/>
  <cols>
    <col min="1" max="1" width="10" style="129" customWidth="1"/>
    <col min="2" max="2" width="48.28515625" style="129" customWidth="1"/>
    <col min="3" max="3" width="22.7109375" style="129" customWidth="1"/>
    <col min="4" max="5" width="16.7109375" style="129" customWidth="1"/>
    <col min="6" max="16384" width="9.28515625" style="129"/>
  </cols>
  <sheetData>
    <row r="1" spans="1:5" ht="19.149999999999999" customHeight="1" x14ac:dyDescent="0.2">
      <c r="A1" s="381" t="s">
        <v>1527</v>
      </c>
      <c r="B1" s="381"/>
      <c r="C1" s="381"/>
      <c r="D1" s="56" t="s">
        <v>95</v>
      </c>
      <c r="E1" s="57">
        <v>2022</v>
      </c>
    </row>
    <row r="2" spans="1:5" ht="19.149999999999999" customHeight="1" x14ac:dyDescent="0.2">
      <c r="A2" s="381" t="s">
        <v>436</v>
      </c>
      <c r="B2" s="381"/>
      <c r="C2" s="381"/>
      <c r="D2" s="56" t="s">
        <v>97</v>
      </c>
      <c r="E2" s="57" t="s">
        <v>599</v>
      </c>
    </row>
    <row r="3" spans="1:5" ht="19.149999999999999" customHeight="1" x14ac:dyDescent="0.2">
      <c r="A3" s="381" t="s">
        <v>1526</v>
      </c>
      <c r="B3" s="381"/>
      <c r="C3" s="381"/>
      <c r="D3" s="56" t="s">
        <v>98</v>
      </c>
      <c r="E3" s="57">
        <v>4</v>
      </c>
    </row>
    <row r="4" spans="1:5" x14ac:dyDescent="0.2">
      <c r="A4" s="58" t="s">
        <v>99</v>
      </c>
      <c r="B4" s="59"/>
      <c r="C4" s="59"/>
      <c r="D4" s="59"/>
      <c r="E4" s="59"/>
    </row>
    <row r="6" spans="1:5" x14ac:dyDescent="0.2">
      <c r="A6" s="59" t="s">
        <v>437</v>
      </c>
      <c r="B6" s="59"/>
      <c r="C6" s="59"/>
      <c r="D6" s="59"/>
      <c r="E6" s="59"/>
    </row>
    <row r="7" spans="1:5" x14ac:dyDescent="0.2">
      <c r="A7" s="60" t="s">
        <v>101</v>
      </c>
      <c r="B7" s="60" t="s">
        <v>102</v>
      </c>
      <c r="C7" s="60" t="s">
        <v>103</v>
      </c>
      <c r="D7" s="60" t="s">
        <v>104</v>
      </c>
      <c r="E7" s="60" t="s">
        <v>215</v>
      </c>
    </row>
    <row r="8" spans="1:5" x14ac:dyDescent="0.2">
      <c r="A8" s="61">
        <v>3110</v>
      </c>
      <c r="B8" s="129" t="s">
        <v>291</v>
      </c>
      <c r="C8" s="268">
        <v>171071619.38999999</v>
      </c>
      <c r="D8" s="129" t="s">
        <v>291</v>
      </c>
      <c r="E8" s="129" t="s">
        <v>1188</v>
      </c>
    </row>
    <row r="9" spans="1:5" x14ac:dyDescent="0.2">
      <c r="A9" s="61">
        <v>3120</v>
      </c>
      <c r="B9" s="129" t="s">
        <v>438</v>
      </c>
      <c r="C9" s="268">
        <v>85784011.969999999</v>
      </c>
      <c r="D9" s="129" t="s">
        <v>1536</v>
      </c>
      <c r="E9" s="129" t="s">
        <v>1188</v>
      </c>
    </row>
    <row r="10" spans="1:5" x14ac:dyDescent="0.2">
      <c r="A10" s="61">
        <v>3130</v>
      </c>
      <c r="B10" s="129" t="s">
        <v>439</v>
      </c>
      <c r="C10" s="268">
        <v>0</v>
      </c>
    </row>
    <row r="12" spans="1:5" x14ac:dyDescent="0.2">
      <c r="A12" s="59" t="s">
        <v>440</v>
      </c>
      <c r="B12" s="59"/>
      <c r="C12" s="59"/>
      <c r="D12" s="59"/>
      <c r="E12" s="59"/>
    </row>
    <row r="13" spans="1:5" x14ac:dyDescent="0.2">
      <c r="A13" s="60" t="s">
        <v>101</v>
      </c>
      <c r="B13" s="60" t="s">
        <v>102</v>
      </c>
      <c r="C13" s="60" t="s">
        <v>103</v>
      </c>
      <c r="D13" s="60" t="s">
        <v>441</v>
      </c>
      <c r="E13" s="60"/>
    </row>
    <row r="14" spans="1:5" x14ac:dyDescent="0.2">
      <c r="A14" s="61">
        <v>3210</v>
      </c>
      <c r="B14" s="129" t="s">
        <v>442</v>
      </c>
      <c r="C14" s="268">
        <v>30656470.010000005</v>
      </c>
      <c r="D14" s="129" t="s">
        <v>1535</v>
      </c>
    </row>
    <row r="15" spans="1:5" x14ac:dyDescent="0.2">
      <c r="A15" s="61">
        <v>3220</v>
      </c>
      <c r="B15" s="129" t="s">
        <v>443</v>
      </c>
      <c r="C15" s="268">
        <v>349848741.67000002</v>
      </c>
      <c r="D15" s="129" t="s">
        <v>1534</v>
      </c>
    </row>
    <row r="16" spans="1:5" x14ac:dyDescent="0.2">
      <c r="A16" s="61">
        <v>3230</v>
      </c>
      <c r="B16" s="129" t="s">
        <v>444</v>
      </c>
      <c r="C16" s="268">
        <f>SUM(C17:C20)</f>
        <v>3005470.66</v>
      </c>
    </row>
    <row r="17" spans="1:3" x14ac:dyDescent="0.2">
      <c r="A17" s="61">
        <v>3231</v>
      </c>
      <c r="B17" s="129" t="s">
        <v>445</v>
      </c>
      <c r="C17" s="268">
        <v>3005470.66</v>
      </c>
    </row>
    <row r="18" spans="1:3" x14ac:dyDescent="0.2">
      <c r="A18" s="61">
        <v>3232</v>
      </c>
      <c r="B18" s="129" t="s">
        <v>446</v>
      </c>
      <c r="C18" s="268">
        <v>0</v>
      </c>
    </row>
    <row r="19" spans="1:3" x14ac:dyDescent="0.2">
      <c r="A19" s="61">
        <v>3233</v>
      </c>
      <c r="B19" s="129" t="s">
        <v>447</v>
      </c>
      <c r="C19" s="268">
        <v>0</v>
      </c>
    </row>
    <row r="20" spans="1:3" x14ac:dyDescent="0.2">
      <c r="A20" s="61">
        <v>3239</v>
      </c>
      <c r="B20" s="129" t="s">
        <v>448</v>
      </c>
      <c r="C20" s="268">
        <v>0</v>
      </c>
    </row>
    <row r="21" spans="1:3" x14ac:dyDescent="0.2">
      <c r="A21" s="61">
        <v>3240</v>
      </c>
      <c r="B21" s="129" t="s">
        <v>449</v>
      </c>
      <c r="C21" s="268">
        <f>SUM(C22:C24)</f>
        <v>0</v>
      </c>
    </row>
    <row r="22" spans="1:3" x14ac:dyDescent="0.2">
      <c r="A22" s="61">
        <v>3241</v>
      </c>
      <c r="B22" s="129" t="s">
        <v>450</v>
      </c>
      <c r="C22" s="268">
        <v>0</v>
      </c>
    </row>
    <row r="23" spans="1:3" x14ac:dyDescent="0.2">
      <c r="A23" s="61">
        <v>3242</v>
      </c>
      <c r="B23" s="129" t="s">
        <v>451</v>
      </c>
      <c r="C23" s="268">
        <v>0</v>
      </c>
    </row>
    <row r="24" spans="1:3" x14ac:dyDescent="0.2">
      <c r="A24" s="61">
        <v>3243</v>
      </c>
      <c r="B24" s="129" t="s">
        <v>452</v>
      </c>
      <c r="C24" s="268">
        <v>0</v>
      </c>
    </row>
    <row r="25" spans="1:3" x14ac:dyDescent="0.2">
      <c r="A25" s="61">
        <v>3250</v>
      </c>
      <c r="B25" s="129" t="s">
        <v>453</v>
      </c>
      <c r="C25" s="268">
        <f>SUM(C26:C27)</f>
        <v>-985013.73</v>
      </c>
    </row>
    <row r="26" spans="1:3" x14ac:dyDescent="0.2">
      <c r="A26" s="61">
        <v>3251</v>
      </c>
      <c r="B26" s="129" t="s">
        <v>454</v>
      </c>
      <c r="C26" s="268">
        <v>0</v>
      </c>
    </row>
    <row r="27" spans="1:3" x14ac:dyDescent="0.2">
      <c r="A27" s="61">
        <v>3252</v>
      </c>
      <c r="B27" s="129" t="s">
        <v>455</v>
      </c>
      <c r="C27" s="268">
        <v>-985013.73</v>
      </c>
    </row>
    <row r="29" spans="1:3" x14ac:dyDescent="0.2">
      <c r="B29" s="40" t="s">
        <v>237</v>
      </c>
    </row>
  </sheetData>
  <sheetProtection formatCells="0" formatColumns="0" formatRows="0" insertColumns="0" insertRows="0" insertHyperlinks="0" deleteColumns="0" deleteRows="0" sort="0" autoFilter="0" pivotTables="0"/>
  <mergeCells count="3">
    <mergeCell ref="A1:C1"/>
    <mergeCell ref="A2:C2"/>
    <mergeCell ref="A3:C3"/>
  </mergeCells>
  <printOptions horizontalCentered="1"/>
  <pageMargins left="0.19685039370078741" right="0.19685039370078741" top="0.74803149606299213" bottom="0.74803149606299213" header="0.31496062992125984" footer="0.31496062992125984"/>
  <pageSetup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49"/>
  <sheetViews>
    <sheetView showGridLines="0" view="pageBreakPreview" zoomScaleNormal="100" zoomScaleSheetLayoutView="100" workbookViewId="0">
      <selection sqref="A1:F1"/>
    </sheetView>
  </sheetViews>
  <sheetFormatPr baseColWidth="10" defaultColWidth="9.140625" defaultRowHeight="11.25" x14ac:dyDescent="0.2"/>
  <cols>
    <col min="1" max="1" width="12.7109375" style="129" customWidth="1"/>
    <col min="2" max="2" width="72.140625" style="129" customWidth="1"/>
    <col min="3" max="7" width="15.7109375" style="129" customWidth="1"/>
    <col min="8" max="8" width="11.7109375" style="129" customWidth="1"/>
    <col min="9" max="9" width="13.42578125" style="129" customWidth="1"/>
    <col min="10" max="10" width="13.140625" style="129" customWidth="1"/>
    <col min="11" max="16384" width="9.140625" style="129"/>
  </cols>
  <sheetData>
    <row r="1" spans="1:10" ht="18.95" customHeight="1" x14ac:dyDescent="0.2">
      <c r="A1" s="381" t="s">
        <v>1240</v>
      </c>
      <c r="B1" s="400"/>
      <c r="C1" s="400"/>
      <c r="D1" s="400"/>
      <c r="E1" s="400"/>
      <c r="F1" s="400"/>
      <c r="G1" s="56" t="s">
        <v>95</v>
      </c>
      <c r="H1" s="57">
        <v>2022</v>
      </c>
    </row>
    <row r="2" spans="1:10" ht="18.95" customHeight="1" x14ac:dyDescent="0.2">
      <c r="A2" s="381" t="s">
        <v>598</v>
      </c>
      <c r="B2" s="400"/>
      <c r="C2" s="400"/>
      <c r="D2" s="400"/>
      <c r="E2" s="400"/>
      <c r="F2" s="400"/>
      <c r="G2" s="56" t="s">
        <v>97</v>
      </c>
      <c r="H2" s="57" t="s">
        <v>599</v>
      </c>
    </row>
    <row r="3" spans="1:10" ht="18.95" customHeight="1" x14ac:dyDescent="0.2">
      <c r="A3" s="381" t="s">
        <v>1239</v>
      </c>
      <c r="B3" s="400"/>
      <c r="C3" s="400"/>
      <c r="D3" s="400"/>
      <c r="E3" s="400"/>
      <c r="F3" s="400"/>
      <c r="G3" s="56" t="s">
        <v>98</v>
      </c>
      <c r="H3" s="57">
        <v>4</v>
      </c>
    </row>
    <row r="4" spans="1:10" x14ac:dyDescent="0.2">
      <c r="A4" s="58" t="s">
        <v>99</v>
      </c>
      <c r="B4" s="59"/>
      <c r="C4" s="59"/>
      <c r="D4" s="59"/>
      <c r="E4" s="59"/>
      <c r="F4" s="59"/>
      <c r="G4" s="59"/>
      <c r="H4" s="59"/>
    </row>
    <row r="7" spans="1:10" ht="24.95" customHeight="1" x14ac:dyDescent="0.2">
      <c r="A7" s="104" t="s">
        <v>101</v>
      </c>
      <c r="B7" s="104" t="s">
        <v>597</v>
      </c>
      <c r="C7" s="103" t="s">
        <v>596</v>
      </c>
      <c r="D7" s="103" t="s">
        <v>595</v>
      </c>
      <c r="E7" s="103" t="s">
        <v>594</v>
      </c>
      <c r="F7" s="103" t="s">
        <v>593</v>
      </c>
      <c r="G7" s="103" t="s">
        <v>588</v>
      </c>
      <c r="H7" s="103" t="s">
        <v>592</v>
      </c>
      <c r="I7" s="103" t="s">
        <v>591</v>
      </c>
      <c r="J7" s="103" t="s">
        <v>590</v>
      </c>
    </row>
    <row r="8" spans="1:10" s="66" customFormat="1" x14ac:dyDescent="0.2">
      <c r="A8" s="64">
        <v>7000</v>
      </c>
      <c r="B8" s="66" t="s">
        <v>589</v>
      </c>
    </row>
    <row r="9" spans="1:10" x14ac:dyDescent="0.2">
      <c r="A9" s="129">
        <v>7110</v>
      </c>
      <c r="B9" s="129" t="s">
        <v>588</v>
      </c>
      <c r="C9" s="268">
        <v>0</v>
      </c>
      <c r="D9" s="268">
        <v>0</v>
      </c>
      <c r="E9" s="268">
        <v>0</v>
      </c>
      <c r="F9" s="268">
        <v>0</v>
      </c>
    </row>
    <row r="10" spans="1:10" x14ac:dyDescent="0.2">
      <c r="A10" s="129">
        <v>7120</v>
      </c>
      <c r="B10" s="129" t="s">
        <v>587</v>
      </c>
      <c r="C10" s="268">
        <v>0</v>
      </c>
      <c r="D10" s="268">
        <v>0</v>
      </c>
      <c r="E10" s="268">
        <v>0</v>
      </c>
      <c r="F10" s="268">
        <v>0</v>
      </c>
    </row>
    <row r="11" spans="1:10" x14ac:dyDescent="0.2">
      <c r="A11" s="129">
        <v>7130</v>
      </c>
      <c r="B11" s="129" t="s">
        <v>586</v>
      </c>
      <c r="C11" s="268">
        <v>0</v>
      </c>
      <c r="D11" s="268">
        <v>0</v>
      </c>
      <c r="E11" s="268">
        <v>0</v>
      </c>
      <c r="F11" s="268">
        <v>0</v>
      </c>
    </row>
    <row r="12" spans="1:10" x14ac:dyDescent="0.2">
      <c r="A12" s="129">
        <v>7140</v>
      </c>
      <c r="B12" s="129" t="s">
        <v>585</v>
      </c>
      <c r="C12" s="268">
        <v>0</v>
      </c>
      <c r="D12" s="268">
        <v>0</v>
      </c>
      <c r="E12" s="268">
        <v>0</v>
      </c>
      <c r="F12" s="268">
        <v>0</v>
      </c>
    </row>
    <row r="13" spans="1:10" x14ac:dyDescent="0.2">
      <c r="A13" s="129">
        <v>7150</v>
      </c>
      <c r="B13" s="129" t="s">
        <v>584</v>
      </c>
      <c r="C13" s="268">
        <v>0</v>
      </c>
      <c r="D13" s="268">
        <v>0</v>
      </c>
      <c r="E13" s="268">
        <v>0</v>
      </c>
      <c r="F13" s="268">
        <v>0</v>
      </c>
    </row>
    <row r="14" spans="1:10" x14ac:dyDescent="0.2">
      <c r="A14" s="129">
        <v>7160</v>
      </c>
      <c r="B14" s="129" t="s">
        <v>583</v>
      </c>
      <c r="C14" s="268">
        <v>0</v>
      </c>
      <c r="D14" s="268">
        <v>0</v>
      </c>
      <c r="E14" s="268">
        <v>0</v>
      </c>
      <c r="F14" s="268">
        <v>0</v>
      </c>
    </row>
    <row r="15" spans="1:10" x14ac:dyDescent="0.2">
      <c r="A15" s="129">
        <v>7210</v>
      </c>
      <c r="B15" s="129" t="s">
        <v>582</v>
      </c>
      <c r="C15" s="268">
        <v>0</v>
      </c>
      <c r="D15" s="268">
        <v>0</v>
      </c>
      <c r="E15" s="268">
        <v>0</v>
      </c>
      <c r="F15" s="268">
        <v>0</v>
      </c>
    </row>
    <row r="16" spans="1:10" x14ac:dyDescent="0.2">
      <c r="A16" s="129">
        <v>7220</v>
      </c>
      <c r="B16" s="129" t="s">
        <v>581</v>
      </c>
      <c r="C16" s="268">
        <v>0</v>
      </c>
      <c r="D16" s="268">
        <v>0</v>
      </c>
      <c r="E16" s="268">
        <v>0</v>
      </c>
      <c r="F16" s="268">
        <v>0</v>
      </c>
    </row>
    <row r="17" spans="1:6" x14ac:dyDescent="0.2">
      <c r="A17" s="129">
        <v>7230</v>
      </c>
      <c r="B17" s="129" t="s">
        <v>580</v>
      </c>
      <c r="C17" s="268">
        <v>0</v>
      </c>
      <c r="D17" s="268">
        <v>0</v>
      </c>
      <c r="E17" s="268">
        <v>0</v>
      </c>
      <c r="F17" s="268">
        <v>0</v>
      </c>
    </row>
    <row r="18" spans="1:6" x14ac:dyDescent="0.2">
      <c r="A18" s="129">
        <v>7240</v>
      </c>
      <c r="B18" s="129" t="s">
        <v>579</v>
      </c>
      <c r="C18" s="268">
        <v>0</v>
      </c>
      <c r="D18" s="268">
        <v>0</v>
      </c>
      <c r="E18" s="268">
        <v>0</v>
      </c>
      <c r="F18" s="268">
        <v>0</v>
      </c>
    </row>
    <row r="19" spans="1:6" x14ac:dyDescent="0.2">
      <c r="A19" s="129">
        <v>7250</v>
      </c>
      <c r="B19" s="129" t="s">
        <v>578</v>
      </c>
      <c r="C19" s="268">
        <v>0</v>
      </c>
      <c r="D19" s="268">
        <v>0</v>
      </c>
      <c r="E19" s="268">
        <v>0</v>
      </c>
      <c r="F19" s="268">
        <v>0</v>
      </c>
    </row>
    <row r="20" spans="1:6" x14ac:dyDescent="0.2">
      <c r="A20" s="129">
        <v>7260</v>
      </c>
      <c r="B20" s="129" t="s">
        <v>577</v>
      </c>
      <c r="C20" s="268">
        <v>0</v>
      </c>
      <c r="D20" s="268">
        <v>0</v>
      </c>
      <c r="E20" s="268">
        <v>0</v>
      </c>
      <c r="F20" s="268">
        <v>0</v>
      </c>
    </row>
    <row r="21" spans="1:6" x14ac:dyDescent="0.2">
      <c r="A21" s="129">
        <v>7310</v>
      </c>
      <c r="B21" s="129" t="s">
        <v>576</v>
      </c>
      <c r="C21" s="268">
        <v>0</v>
      </c>
      <c r="D21" s="268">
        <v>0</v>
      </c>
      <c r="E21" s="268">
        <v>0</v>
      </c>
      <c r="F21" s="268">
        <v>0</v>
      </c>
    </row>
    <row r="22" spans="1:6" x14ac:dyDescent="0.2">
      <c r="A22" s="129">
        <v>7320</v>
      </c>
      <c r="B22" s="129" t="s">
        <v>575</v>
      </c>
      <c r="C22" s="268">
        <v>0</v>
      </c>
      <c r="D22" s="268">
        <v>0</v>
      </c>
      <c r="E22" s="268">
        <v>0</v>
      </c>
      <c r="F22" s="268">
        <v>0</v>
      </c>
    </row>
    <row r="23" spans="1:6" x14ac:dyDescent="0.2">
      <c r="A23" s="129">
        <v>7330</v>
      </c>
      <c r="B23" s="129" t="s">
        <v>574</v>
      </c>
      <c r="C23" s="268">
        <v>0</v>
      </c>
      <c r="D23" s="268">
        <v>0</v>
      </c>
      <c r="E23" s="268">
        <v>0</v>
      </c>
      <c r="F23" s="268">
        <v>0</v>
      </c>
    </row>
    <row r="24" spans="1:6" x14ac:dyDescent="0.2">
      <c r="A24" s="129">
        <v>7340</v>
      </c>
      <c r="B24" s="129" t="s">
        <v>573</v>
      </c>
      <c r="C24" s="268">
        <v>0</v>
      </c>
      <c r="D24" s="268">
        <v>0</v>
      </c>
      <c r="E24" s="268">
        <v>0</v>
      </c>
      <c r="F24" s="268">
        <v>0</v>
      </c>
    </row>
    <row r="25" spans="1:6" x14ac:dyDescent="0.2">
      <c r="A25" s="129">
        <v>7350</v>
      </c>
      <c r="B25" s="129" t="s">
        <v>572</v>
      </c>
      <c r="C25" s="268">
        <v>0</v>
      </c>
      <c r="D25" s="268">
        <v>0</v>
      </c>
      <c r="E25" s="268">
        <v>0</v>
      </c>
      <c r="F25" s="268">
        <v>0</v>
      </c>
    </row>
    <row r="26" spans="1:6" x14ac:dyDescent="0.2">
      <c r="A26" s="129">
        <v>7360</v>
      </c>
      <c r="B26" s="129" t="s">
        <v>571</v>
      </c>
      <c r="C26" s="268">
        <v>0</v>
      </c>
      <c r="D26" s="268">
        <v>0</v>
      </c>
      <c r="E26" s="268">
        <v>0</v>
      </c>
      <c r="F26" s="268">
        <v>0</v>
      </c>
    </row>
    <row r="27" spans="1:6" x14ac:dyDescent="0.2">
      <c r="A27" s="129">
        <v>7410</v>
      </c>
      <c r="B27" s="129" t="s">
        <v>1241</v>
      </c>
      <c r="C27" s="268">
        <v>0</v>
      </c>
      <c r="D27" s="268">
        <v>0</v>
      </c>
      <c r="E27" s="268">
        <v>0</v>
      </c>
      <c r="F27" s="268">
        <v>0</v>
      </c>
    </row>
    <row r="28" spans="1:6" x14ac:dyDescent="0.2">
      <c r="A28" s="129">
        <v>7420</v>
      </c>
      <c r="B28" s="129" t="s">
        <v>569</v>
      </c>
      <c r="C28" s="268">
        <v>0</v>
      </c>
      <c r="D28" s="268">
        <v>0</v>
      </c>
      <c r="E28" s="268">
        <v>0</v>
      </c>
      <c r="F28" s="268">
        <v>0</v>
      </c>
    </row>
    <row r="29" spans="1:6" x14ac:dyDescent="0.2">
      <c r="A29" s="129">
        <v>7510</v>
      </c>
      <c r="B29" s="129" t="s">
        <v>568</v>
      </c>
      <c r="C29" s="268">
        <v>0</v>
      </c>
      <c r="D29" s="268">
        <v>0</v>
      </c>
      <c r="E29" s="268">
        <v>0</v>
      </c>
      <c r="F29" s="268">
        <v>0</v>
      </c>
    </row>
    <row r="30" spans="1:6" x14ac:dyDescent="0.2">
      <c r="A30" s="129">
        <v>7520</v>
      </c>
      <c r="B30" s="129" t="s">
        <v>567</v>
      </c>
      <c r="C30" s="268">
        <v>0</v>
      </c>
      <c r="D30" s="268">
        <v>0</v>
      </c>
      <c r="E30" s="268">
        <v>0</v>
      </c>
      <c r="F30" s="268">
        <v>0</v>
      </c>
    </row>
    <row r="31" spans="1:6" x14ac:dyDescent="0.2">
      <c r="A31" s="129">
        <v>7610</v>
      </c>
      <c r="B31" s="129" t="s">
        <v>566</v>
      </c>
      <c r="C31" s="268">
        <v>0</v>
      </c>
      <c r="D31" s="268">
        <v>0</v>
      </c>
      <c r="E31" s="268">
        <v>0</v>
      </c>
      <c r="F31" s="268">
        <v>0</v>
      </c>
    </row>
    <row r="32" spans="1:6" x14ac:dyDescent="0.2">
      <c r="A32" s="129">
        <v>7620</v>
      </c>
      <c r="B32" s="129" t="s">
        <v>565</v>
      </c>
      <c r="C32" s="268">
        <v>0</v>
      </c>
      <c r="D32" s="268">
        <v>0</v>
      </c>
      <c r="E32" s="268">
        <v>0</v>
      </c>
      <c r="F32" s="268">
        <v>0</v>
      </c>
    </row>
    <row r="33" spans="1:6" x14ac:dyDescent="0.2">
      <c r="A33" s="129">
        <v>7630</v>
      </c>
      <c r="B33" s="129" t="s">
        <v>564</v>
      </c>
      <c r="C33" s="268">
        <v>0</v>
      </c>
      <c r="D33" s="268">
        <v>0</v>
      </c>
      <c r="E33" s="268">
        <v>0</v>
      </c>
      <c r="F33" s="268">
        <v>0</v>
      </c>
    </row>
    <row r="34" spans="1:6" x14ac:dyDescent="0.2">
      <c r="A34" s="129">
        <v>7640</v>
      </c>
      <c r="B34" s="129" t="s">
        <v>563</v>
      </c>
      <c r="C34" s="268">
        <v>0</v>
      </c>
      <c r="D34" s="268">
        <v>0</v>
      </c>
      <c r="E34" s="268">
        <v>0</v>
      </c>
      <c r="F34" s="268">
        <v>0</v>
      </c>
    </row>
    <row r="35" spans="1:6" s="66" customFormat="1" x14ac:dyDescent="0.2">
      <c r="A35" s="64">
        <v>8000</v>
      </c>
      <c r="B35" s="66" t="s">
        <v>562</v>
      </c>
      <c r="C35" s="272"/>
      <c r="D35" s="272"/>
      <c r="E35" s="272"/>
      <c r="F35" s="272"/>
    </row>
    <row r="36" spans="1:6" x14ac:dyDescent="0.2">
      <c r="A36" s="129">
        <v>8110</v>
      </c>
      <c r="B36" s="129" t="s">
        <v>561</v>
      </c>
      <c r="C36" s="268">
        <v>142772658.00048906</v>
      </c>
      <c r="D36" s="268">
        <v>0</v>
      </c>
      <c r="E36" s="268">
        <v>0</v>
      </c>
      <c r="F36" s="268">
        <v>0</v>
      </c>
    </row>
    <row r="37" spans="1:6" x14ac:dyDescent="0.2">
      <c r="A37" s="129">
        <v>8120</v>
      </c>
      <c r="B37" s="129" t="s">
        <v>560</v>
      </c>
      <c r="C37" s="268">
        <v>0</v>
      </c>
      <c r="D37" s="268">
        <v>164546676.64000002</v>
      </c>
      <c r="E37" s="268">
        <v>170116615.78999999</v>
      </c>
      <c r="F37" s="268">
        <v>-5569939.1499999762</v>
      </c>
    </row>
    <row r="38" spans="1:6" x14ac:dyDescent="0.2">
      <c r="A38" s="129">
        <v>8130</v>
      </c>
      <c r="B38" s="129" t="s">
        <v>559</v>
      </c>
      <c r="C38" s="268">
        <v>0</v>
      </c>
      <c r="D38" s="268">
        <v>27343957.789510936</v>
      </c>
      <c r="E38" s="268">
        <v>0</v>
      </c>
      <c r="F38" s="268">
        <v>27343957.789510936</v>
      </c>
    </row>
    <row r="39" spans="1:6" x14ac:dyDescent="0.2">
      <c r="A39" s="129">
        <v>8140</v>
      </c>
      <c r="B39" s="129" t="s">
        <v>558</v>
      </c>
      <c r="C39" s="268">
        <v>0</v>
      </c>
      <c r="D39" s="268">
        <v>164546676.64000002</v>
      </c>
      <c r="E39" s="268">
        <v>164546676.64000002</v>
      </c>
      <c r="F39" s="268">
        <v>0</v>
      </c>
    </row>
    <row r="40" spans="1:6" x14ac:dyDescent="0.2">
      <c r="A40" s="129">
        <v>8150</v>
      </c>
      <c r="B40" s="129" t="s">
        <v>557</v>
      </c>
      <c r="C40" s="268">
        <v>0</v>
      </c>
      <c r="D40" s="268"/>
      <c r="E40" s="268">
        <v>164546676.64000002</v>
      </c>
      <c r="F40" s="268">
        <v>-164546676.64000002</v>
      </c>
    </row>
    <row r="41" spans="1:6" x14ac:dyDescent="0.2">
      <c r="A41" s="129">
        <v>8210</v>
      </c>
      <c r="B41" s="129" t="s">
        <v>556</v>
      </c>
      <c r="C41" s="268">
        <v>142772658.00048906</v>
      </c>
      <c r="D41" s="268">
        <v>0</v>
      </c>
      <c r="E41" s="268">
        <v>0</v>
      </c>
      <c r="F41" s="268">
        <v>0</v>
      </c>
    </row>
    <row r="42" spans="1:6" x14ac:dyDescent="0.2">
      <c r="A42" s="129">
        <v>8220</v>
      </c>
      <c r="B42" s="129" t="s">
        <v>555</v>
      </c>
      <c r="C42" s="268">
        <v>0</v>
      </c>
      <c r="D42" s="268">
        <v>170116615.78999999</v>
      </c>
      <c r="E42" s="268">
        <v>65691469.350000001</v>
      </c>
      <c r="F42" s="268">
        <v>104425146.44</v>
      </c>
    </row>
    <row r="43" spans="1:6" x14ac:dyDescent="0.2">
      <c r="A43" s="129">
        <v>8230</v>
      </c>
      <c r="B43" s="129" t="s">
        <v>554</v>
      </c>
      <c r="C43" s="268">
        <v>0</v>
      </c>
      <c r="D43" s="268">
        <v>27343957.789510936</v>
      </c>
      <c r="E43" s="268"/>
      <c r="F43" s="268">
        <v>-27343957.789510936</v>
      </c>
    </row>
    <row r="44" spans="1:6" x14ac:dyDescent="0.2">
      <c r="A44" s="129">
        <v>8240</v>
      </c>
      <c r="B44" s="129" t="s">
        <v>553</v>
      </c>
      <c r="C44" s="268">
        <v>0</v>
      </c>
      <c r="D44" s="268">
        <v>160632960.57000002</v>
      </c>
      <c r="E44" s="268">
        <v>160632960.57000002</v>
      </c>
      <c r="F44" s="268">
        <v>0</v>
      </c>
    </row>
    <row r="45" spans="1:6" x14ac:dyDescent="0.2">
      <c r="A45" s="129">
        <v>8250</v>
      </c>
      <c r="B45" s="129" t="s">
        <v>552</v>
      </c>
      <c r="C45" s="268">
        <v>0</v>
      </c>
      <c r="D45" s="268">
        <v>160632960.57000002</v>
      </c>
      <c r="E45" s="268">
        <v>159519135.00000003</v>
      </c>
      <c r="F45" s="268">
        <v>-1113825.5699999928</v>
      </c>
    </row>
    <row r="46" spans="1:6" x14ac:dyDescent="0.2">
      <c r="A46" s="129">
        <v>8260</v>
      </c>
      <c r="B46" s="129" t="s">
        <v>551</v>
      </c>
      <c r="C46" s="268">
        <v>0</v>
      </c>
      <c r="D46" s="268">
        <v>159519135.00000003</v>
      </c>
      <c r="E46" s="268">
        <v>159519135.00000003</v>
      </c>
      <c r="F46" s="268">
        <v>0</v>
      </c>
    </row>
    <row r="47" spans="1:6" x14ac:dyDescent="0.2">
      <c r="A47" s="129">
        <v>8270</v>
      </c>
      <c r="B47" s="129" t="s">
        <v>550</v>
      </c>
      <c r="C47" s="268">
        <v>0</v>
      </c>
      <c r="D47" s="268">
        <v>159519135.00000003</v>
      </c>
      <c r="E47" s="268">
        <v>0</v>
      </c>
      <c r="F47" s="268">
        <v>-159519135.00000003</v>
      </c>
    </row>
    <row r="48" spans="1:6" x14ac:dyDescent="0.2">
      <c r="A48" s="102"/>
    </row>
    <row r="49" spans="1:2" x14ac:dyDescent="0.2">
      <c r="A49" s="102"/>
      <c r="B49" s="40" t="s">
        <v>237</v>
      </c>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pageSetup paperSize="9"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7"/>
  <sheetViews>
    <sheetView showGridLines="0" view="pageBreakPreview" zoomScaleNormal="100" zoomScaleSheetLayoutView="100" workbookViewId="0">
      <selection sqref="A1:C1"/>
    </sheetView>
  </sheetViews>
  <sheetFormatPr baseColWidth="10" defaultColWidth="9.28515625" defaultRowHeight="11.25" x14ac:dyDescent="0.2"/>
  <cols>
    <col min="1" max="1" width="10" style="129" customWidth="1"/>
    <col min="2" max="2" width="63.42578125" style="129" bestFit="1" customWidth="1"/>
    <col min="3" max="3" width="15.28515625" style="129" bestFit="1" customWidth="1"/>
    <col min="4" max="4" width="16.42578125" style="129" bestFit="1" customWidth="1"/>
    <col min="5" max="5" width="19.28515625" style="129" customWidth="1"/>
    <col min="6" max="16384" width="9.28515625" style="129"/>
  </cols>
  <sheetData>
    <row r="1" spans="1:5" s="130" customFormat="1" ht="19.149999999999999" customHeight="1" x14ac:dyDescent="0.25">
      <c r="A1" s="381" t="s">
        <v>1527</v>
      </c>
      <c r="B1" s="381"/>
      <c r="C1" s="381"/>
      <c r="D1" s="56" t="s">
        <v>95</v>
      </c>
      <c r="E1" s="57">
        <v>2022</v>
      </c>
    </row>
    <row r="2" spans="1:5" s="130" customFormat="1" ht="19.149999999999999" customHeight="1" x14ac:dyDescent="0.25">
      <c r="A2" s="381" t="s">
        <v>456</v>
      </c>
      <c r="B2" s="381"/>
      <c r="C2" s="381"/>
      <c r="D2" s="56" t="s">
        <v>97</v>
      </c>
      <c r="E2" s="57" t="s">
        <v>599</v>
      </c>
    </row>
    <row r="3" spans="1:5" s="130" customFormat="1" ht="19.149999999999999" customHeight="1" x14ac:dyDescent="0.25">
      <c r="A3" s="381" t="s">
        <v>1526</v>
      </c>
      <c r="B3" s="381"/>
      <c r="C3" s="381"/>
      <c r="D3" s="56" t="s">
        <v>98</v>
      </c>
      <c r="E3" s="57">
        <v>4</v>
      </c>
    </row>
    <row r="4" spans="1:5" x14ac:dyDescent="0.2">
      <c r="A4" s="58" t="s">
        <v>99</v>
      </c>
      <c r="B4" s="59"/>
      <c r="C4" s="59"/>
      <c r="D4" s="59"/>
      <c r="E4" s="59"/>
    </row>
    <row r="6" spans="1:5" x14ac:dyDescent="0.2">
      <c r="A6" s="59" t="s">
        <v>457</v>
      </c>
      <c r="B6" s="59"/>
      <c r="C6" s="59"/>
      <c r="D6" s="59"/>
    </row>
    <row r="7" spans="1:5" x14ac:dyDescent="0.2">
      <c r="A7" s="60" t="s">
        <v>101</v>
      </c>
      <c r="B7" s="60" t="s">
        <v>458</v>
      </c>
      <c r="C7" s="63">
        <v>2022</v>
      </c>
      <c r="D7" s="63">
        <v>2021</v>
      </c>
    </row>
    <row r="8" spans="1:5" x14ac:dyDescent="0.2">
      <c r="A8" s="61">
        <v>1111</v>
      </c>
      <c r="B8" s="129" t="s">
        <v>459</v>
      </c>
      <c r="C8" s="268">
        <v>2000</v>
      </c>
      <c r="D8" s="268">
        <v>2000</v>
      </c>
    </row>
    <row r="9" spans="1:5" x14ac:dyDescent="0.2">
      <c r="A9" s="61">
        <v>1112</v>
      </c>
      <c r="B9" s="129" t="s">
        <v>460</v>
      </c>
      <c r="C9" s="268">
        <v>188344795.63999999</v>
      </c>
      <c r="D9" s="268">
        <v>152924703.09</v>
      </c>
    </row>
    <row r="10" spans="1:5" x14ac:dyDescent="0.2">
      <c r="A10" s="61">
        <v>1113</v>
      </c>
      <c r="B10" s="129" t="s">
        <v>461</v>
      </c>
      <c r="C10" s="268">
        <v>0</v>
      </c>
      <c r="D10" s="268">
        <v>0</v>
      </c>
    </row>
    <row r="11" spans="1:5" x14ac:dyDescent="0.2">
      <c r="A11" s="61">
        <v>1114</v>
      </c>
      <c r="B11" s="129" t="s">
        <v>105</v>
      </c>
      <c r="C11" s="268">
        <v>0</v>
      </c>
      <c r="D11" s="268">
        <v>0</v>
      </c>
    </row>
    <row r="12" spans="1:5" x14ac:dyDescent="0.2">
      <c r="A12" s="61">
        <v>1115</v>
      </c>
      <c r="B12" s="129" t="s">
        <v>106</v>
      </c>
      <c r="C12" s="268">
        <v>0</v>
      </c>
      <c r="D12" s="268">
        <v>0</v>
      </c>
    </row>
    <row r="13" spans="1:5" x14ac:dyDescent="0.2">
      <c r="A13" s="61">
        <v>1116</v>
      </c>
      <c r="B13" s="129" t="s">
        <v>462</v>
      </c>
      <c r="C13" s="268">
        <v>93394</v>
      </c>
      <c r="D13" s="268">
        <v>97394</v>
      </c>
    </row>
    <row r="14" spans="1:5" x14ac:dyDescent="0.2">
      <c r="A14" s="61">
        <v>1119</v>
      </c>
      <c r="B14" s="129" t="s">
        <v>463</v>
      </c>
      <c r="C14" s="268">
        <v>0</v>
      </c>
      <c r="D14" s="268">
        <v>0</v>
      </c>
    </row>
    <row r="15" spans="1:5" x14ac:dyDescent="0.2">
      <c r="A15" s="64">
        <v>1110</v>
      </c>
      <c r="B15" s="65" t="s">
        <v>464</v>
      </c>
      <c r="C15" s="272">
        <f>SUM(C8:C14)</f>
        <v>188440189.63999999</v>
      </c>
      <c r="D15" s="272">
        <f>SUM(D8:D14)</f>
        <v>153024097.09</v>
      </c>
    </row>
    <row r="18" spans="1:4" x14ac:dyDescent="0.2">
      <c r="A18" s="59" t="s">
        <v>465</v>
      </c>
      <c r="B18" s="59"/>
      <c r="C18" s="59"/>
      <c r="D18" s="59"/>
    </row>
    <row r="19" spans="1:4" x14ac:dyDescent="0.2">
      <c r="A19" s="60" t="s">
        <v>101</v>
      </c>
      <c r="B19" s="60" t="s">
        <v>458</v>
      </c>
      <c r="C19" s="63" t="s">
        <v>603</v>
      </c>
      <c r="D19" s="63" t="s">
        <v>466</v>
      </c>
    </row>
    <row r="20" spans="1:4" x14ac:dyDescent="0.2">
      <c r="A20" s="64">
        <v>1230</v>
      </c>
      <c r="B20" s="66" t="s">
        <v>154</v>
      </c>
      <c r="C20" s="272">
        <f>SUM(C21:C27)</f>
        <v>735873.64</v>
      </c>
      <c r="D20" s="272">
        <f>SUM(D21:D27)</f>
        <v>735873.64</v>
      </c>
    </row>
    <row r="21" spans="1:4" x14ac:dyDescent="0.2">
      <c r="A21" s="61">
        <v>1231</v>
      </c>
      <c r="B21" s="129" t="s">
        <v>155</v>
      </c>
      <c r="C21" s="268">
        <v>0</v>
      </c>
      <c r="D21" s="268">
        <v>0</v>
      </c>
    </row>
    <row r="22" spans="1:4" x14ac:dyDescent="0.2">
      <c r="A22" s="61">
        <v>1232</v>
      </c>
      <c r="B22" s="129" t="s">
        <v>156</v>
      </c>
      <c r="C22" s="268">
        <v>0</v>
      </c>
      <c r="D22" s="268">
        <v>0</v>
      </c>
    </row>
    <row r="23" spans="1:4" x14ac:dyDescent="0.2">
      <c r="A23" s="61">
        <v>1233</v>
      </c>
      <c r="B23" s="129" t="s">
        <v>157</v>
      </c>
      <c r="C23" s="268">
        <v>735873.64</v>
      </c>
      <c r="D23" s="268">
        <v>735873.64</v>
      </c>
    </row>
    <row r="24" spans="1:4" x14ac:dyDescent="0.2">
      <c r="A24" s="61">
        <v>1234</v>
      </c>
      <c r="B24" s="129" t="s">
        <v>158</v>
      </c>
      <c r="C24" s="268">
        <v>0</v>
      </c>
      <c r="D24" s="268">
        <v>0</v>
      </c>
    </row>
    <row r="25" spans="1:4" x14ac:dyDescent="0.2">
      <c r="A25" s="61">
        <v>1235</v>
      </c>
      <c r="B25" s="129" t="s">
        <v>159</v>
      </c>
      <c r="C25" s="268">
        <v>0</v>
      </c>
      <c r="D25" s="268">
        <v>0</v>
      </c>
    </row>
    <row r="26" spans="1:4" x14ac:dyDescent="0.2">
      <c r="A26" s="61">
        <v>1236</v>
      </c>
      <c r="B26" s="129" t="s">
        <v>160</v>
      </c>
      <c r="C26" s="268">
        <v>0</v>
      </c>
      <c r="D26" s="268">
        <v>0</v>
      </c>
    </row>
    <row r="27" spans="1:4" x14ac:dyDescent="0.2">
      <c r="A27" s="61">
        <v>1239</v>
      </c>
      <c r="B27" s="129" t="s">
        <v>161</v>
      </c>
      <c r="C27" s="268">
        <v>0</v>
      </c>
      <c r="D27" s="268">
        <v>0</v>
      </c>
    </row>
    <row r="28" spans="1:4" x14ac:dyDescent="0.2">
      <c r="A28" s="64">
        <v>1240</v>
      </c>
      <c r="B28" s="66" t="s">
        <v>162</v>
      </c>
      <c r="C28" s="272">
        <f>SUM(C29:C36)</f>
        <v>2049893.6900000002</v>
      </c>
      <c r="D28" s="272">
        <f>SUM(D29:D36)</f>
        <v>1749766.89</v>
      </c>
    </row>
    <row r="29" spans="1:4" x14ac:dyDescent="0.2">
      <c r="A29" s="61">
        <v>1241</v>
      </c>
      <c r="B29" s="129" t="s">
        <v>163</v>
      </c>
      <c r="C29" s="268">
        <v>1113233.81</v>
      </c>
      <c r="D29" s="268">
        <v>813107.01</v>
      </c>
    </row>
    <row r="30" spans="1:4" x14ac:dyDescent="0.2">
      <c r="A30" s="61">
        <v>1242</v>
      </c>
      <c r="B30" s="129" t="s">
        <v>164</v>
      </c>
      <c r="C30" s="268">
        <v>60154.62</v>
      </c>
      <c r="D30" s="268">
        <v>60154.62</v>
      </c>
    </row>
    <row r="31" spans="1:4" x14ac:dyDescent="0.2">
      <c r="A31" s="61">
        <v>1243</v>
      </c>
      <c r="B31" s="129" t="s">
        <v>165</v>
      </c>
      <c r="C31" s="268">
        <v>0</v>
      </c>
      <c r="D31" s="268">
        <v>0</v>
      </c>
    </row>
    <row r="32" spans="1:4" x14ac:dyDescent="0.2">
      <c r="A32" s="61">
        <v>1244</v>
      </c>
      <c r="B32" s="129" t="s">
        <v>166</v>
      </c>
      <c r="C32" s="268">
        <v>811700</v>
      </c>
      <c r="D32" s="268">
        <v>811700</v>
      </c>
    </row>
    <row r="33" spans="1:6" x14ac:dyDescent="0.2">
      <c r="A33" s="61">
        <v>1245</v>
      </c>
      <c r="B33" s="129" t="s">
        <v>167</v>
      </c>
      <c r="C33" s="268">
        <v>0</v>
      </c>
      <c r="D33" s="268">
        <v>0</v>
      </c>
    </row>
    <row r="34" spans="1:6" x14ac:dyDescent="0.2">
      <c r="A34" s="61">
        <v>1246</v>
      </c>
      <c r="B34" s="129" t="s">
        <v>168</v>
      </c>
      <c r="C34" s="268">
        <v>64805.26</v>
      </c>
      <c r="D34" s="268">
        <v>64805.26</v>
      </c>
    </row>
    <row r="35" spans="1:6" x14ac:dyDescent="0.2">
      <c r="A35" s="61">
        <v>1247</v>
      </c>
      <c r="B35" s="129" t="s">
        <v>169</v>
      </c>
      <c r="C35" s="268">
        <v>0</v>
      </c>
      <c r="D35" s="268">
        <v>0</v>
      </c>
    </row>
    <row r="36" spans="1:6" x14ac:dyDescent="0.2">
      <c r="A36" s="61">
        <v>1248</v>
      </c>
      <c r="B36" s="129" t="s">
        <v>170</v>
      </c>
      <c r="C36" s="268">
        <v>0</v>
      </c>
      <c r="D36" s="268">
        <v>0</v>
      </c>
    </row>
    <row r="37" spans="1:6" x14ac:dyDescent="0.2">
      <c r="A37" s="64">
        <v>1250</v>
      </c>
      <c r="B37" s="66" t="s">
        <v>174</v>
      </c>
      <c r="C37" s="272">
        <f>SUM(C38:C42)</f>
        <v>1094267.73</v>
      </c>
      <c r="D37" s="272">
        <f>SUM(D38:D42)</f>
        <v>1094267.73</v>
      </c>
    </row>
    <row r="38" spans="1:6" x14ac:dyDescent="0.2">
      <c r="A38" s="61">
        <v>1251</v>
      </c>
      <c r="B38" s="129" t="s">
        <v>175</v>
      </c>
      <c r="C38" s="268">
        <v>53128</v>
      </c>
      <c r="D38" s="268">
        <v>53128</v>
      </c>
    </row>
    <row r="39" spans="1:6" x14ac:dyDescent="0.2">
      <c r="A39" s="61">
        <v>1252</v>
      </c>
      <c r="B39" s="129" t="s">
        <v>176</v>
      </c>
      <c r="C39" s="268">
        <v>0</v>
      </c>
      <c r="D39" s="268">
        <v>0</v>
      </c>
    </row>
    <row r="40" spans="1:6" x14ac:dyDescent="0.2">
      <c r="A40" s="61">
        <v>1253</v>
      </c>
      <c r="B40" s="129" t="s">
        <v>177</v>
      </c>
      <c r="C40" s="268">
        <v>0</v>
      </c>
      <c r="D40" s="268">
        <v>0</v>
      </c>
    </row>
    <row r="41" spans="1:6" x14ac:dyDescent="0.2">
      <c r="A41" s="61">
        <v>1254</v>
      </c>
      <c r="B41" s="129" t="s">
        <v>178</v>
      </c>
      <c r="C41" s="268">
        <v>1041139.73</v>
      </c>
      <c r="D41" s="268">
        <v>1041139.73</v>
      </c>
    </row>
    <row r="42" spans="1:6" x14ac:dyDescent="0.2">
      <c r="A42" s="61">
        <v>1259</v>
      </c>
      <c r="B42" s="129" t="s">
        <v>179</v>
      </c>
      <c r="C42" s="268">
        <v>0</v>
      </c>
      <c r="D42" s="268">
        <v>0</v>
      </c>
    </row>
    <row r="43" spans="1:6" x14ac:dyDescent="0.2">
      <c r="A43" s="61"/>
      <c r="B43" s="65" t="s">
        <v>467</v>
      </c>
      <c r="C43" s="272">
        <f>+C20+C28+C37</f>
        <v>3880035.06</v>
      </c>
      <c r="D43" s="272">
        <f>+D20+D28+D37</f>
        <v>3579908.26</v>
      </c>
    </row>
    <row r="45" spans="1:6" ht="15" x14ac:dyDescent="0.25">
      <c r="A45" s="59" t="s">
        <v>468</v>
      </c>
      <c r="B45" s="59"/>
      <c r="C45" s="59"/>
      <c r="D45" s="59"/>
      <c r="F45"/>
    </row>
    <row r="46" spans="1:6" ht="15" x14ac:dyDescent="0.25">
      <c r="A46" s="60" t="s">
        <v>101</v>
      </c>
      <c r="B46" s="60" t="s">
        <v>458</v>
      </c>
      <c r="C46" s="63">
        <v>2022</v>
      </c>
      <c r="D46" s="63">
        <v>2021</v>
      </c>
      <c r="F46"/>
    </row>
    <row r="47" spans="1:6" ht="10.15" customHeight="1" x14ac:dyDescent="0.25">
      <c r="A47" s="204">
        <v>3210</v>
      </c>
      <c r="B47" s="207" t="s">
        <v>469</v>
      </c>
      <c r="C47" s="330">
        <v>30656470.010000005</v>
      </c>
      <c r="D47" s="330">
        <v>28870480.730000004</v>
      </c>
      <c r="E47" s="134"/>
      <c r="F47"/>
    </row>
    <row r="48" spans="1:6" ht="10.15" customHeight="1" x14ac:dyDescent="0.25">
      <c r="A48" s="102"/>
      <c r="B48" s="206" t="s">
        <v>470</v>
      </c>
      <c r="C48" s="330">
        <f>+C49+C61+C93+C96</f>
        <v>3359611.4699999997</v>
      </c>
      <c r="D48" s="330">
        <f>+D49+D61+D93+D96</f>
        <v>3432810.12</v>
      </c>
      <c r="E48" s="105"/>
      <c r="F48"/>
    </row>
    <row r="49" spans="1:6" ht="10.15" customHeight="1" x14ac:dyDescent="0.25">
      <c r="A49" s="204">
        <v>5400</v>
      </c>
      <c r="B49" s="207" t="s">
        <v>285</v>
      </c>
      <c r="C49" s="330">
        <f>+C50+C52+C54+C56+C58</f>
        <v>0</v>
      </c>
      <c r="D49" s="330">
        <f>+D50+D52+D54+D56+D58</f>
        <v>0</v>
      </c>
      <c r="F49"/>
    </row>
    <row r="50" spans="1:6" ht="10.15" customHeight="1" x14ac:dyDescent="0.25">
      <c r="A50" s="102">
        <v>5410</v>
      </c>
      <c r="B50" s="130" t="s">
        <v>471</v>
      </c>
      <c r="C50" s="327">
        <f>SUM(C51)</f>
        <v>0</v>
      </c>
      <c r="D50" s="327">
        <f>SUM(D51)</f>
        <v>0</v>
      </c>
      <c r="F50"/>
    </row>
    <row r="51" spans="1:6" ht="10.15" customHeight="1" x14ac:dyDescent="0.25">
      <c r="A51" s="102">
        <v>5411</v>
      </c>
      <c r="B51" s="130" t="s">
        <v>283</v>
      </c>
      <c r="C51" s="327">
        <v>0</v>
      </c>
      <c r="D51" s="327">
        <v>0</v>
      </c>
      <c r="F51"/>
    </row>
    <row r="52" spans="1:6" ht="10.15" customHeight="1" x14ac:dyDescent="0.25">
      <c r="A52" s="102">
        <v>5420</v>
      </c>
      <c r="B52" s="130" t="s">
        <v>472</v>
      </c>
      <c r="C52" s="327">
        <f>SUM(C53)</f>
        <v>0</v>
      </c>
      <c r="D52" s="327">
        <f>SUM(D53)</f>
        <v>0</v>
      </c>
      <c r="F52"/>
    </row>
    <row r="53" spans="1:6" ht="10.15" customHeight="1" x14ac:dyDescent="0.25">
      <c r="A53" s="102">
        <v>5421</v>
      </c>
      <c r="B53" s="130" t="s">
        <v>280</v>
      </c>
      <c r="C53" s="327">
        <v>0</v>
      </c>
      <c r="D53" s="327">
        <v>0</v>
      </c>
      <c r="F53"/>
    </row>
    <row r="54" spans="1:6" ht="10.15" customHeight="1" x14ac:dyDescent="0.25">
      <c r="A54" s="102">
        <v>5430</v>
      </c>
      <c r="B54" s="130" t="s">
        <v>473</v>
      </c>
      <c r="C54" s="327">
        <f>SUM(C55)</f>
        <v>0</v>
      </c>
      <c r="D54" s="327">
        <f>SUM(D55)</f>
        <v>0</v>
      </c>
      <c r="F54"/>
    </row>
    <row r="55" spans="1:6" ht="10.15" customHeight="1" x14ac:dyDescent="0.25">
      <c r="A55" s="102">
        <v>5431</v>
      </c>
      <c r="B55" s="130" t="s">
        <v>277</v>
      </c>
      <c r="C55" s="327">
        <v>0</v>
      </c>
      <c r="D55" s="327">
        <v>0</v>
      </c>
      <c r="F55"/>
    </row>
    <row r="56" spans="1:6" ht="10.15" customHeight="1" x14ac:dyDescent="0.25">
      <c r="A56" s="102">
        <v>5440</v>
      </c>
      <c r="B56" s="130" t="s">
        <v>474</v>
      </c>
      <c r="C56" s="327">
        <f>SUM(C57)</f>
        <v>0</v>
      </c>
      <c r="D56" s="327">
        <f>SUM(D57)</f>
        <v>0</v>
      </c>
      <c r="F56"/>
    </row>
    <row r="57" spans="1:6" ht="10.15" customHeight="1" x14ac:dyDescent="0.25">
      <c r="A57" s="102">
        <v>5441</v>
      </c>
      <c r="B57" s="130" t="s">
        <v>474</v>
      </c>
      <c r="C57" s="327">
        <v>0</v>
      </c>
      <c r="D57" s="327">
        <v>0</v>
      </c>
      <c r="F57"/>
    </row>
    <row r="58" spans="1:6" ht="10.15" customHeight="1" x14ac:dyDescent="0.25">
      <c r="A58" s="102">
        <v>5450</v>
      </c>
      <c r="B58" s="130" t="s">
        <v>475</v>
      </c>
      <c r="C58" s="327">
        <f>SUM(C59:C60)</f>
        <v>0</v>
      </c>
      <c r="D58" s="327">
        <f>SUM(D59:D60)</f>
        <v>0</v>
      </c>
      <c r="F58"/>
    </row>
    <row r="59" spans="1:6" ht="10.15" customHeight="1" x14ac:dyDescent="0.25">
      <c r="A59" s="102">
        <v>5451</v>
      </c>
      <c r="B59" s="130" t="s">
        <v>273</v>
      </c>
      <c r="C59" s="327">
        <v>0</v>
      </c>
      <c r="D59" s="327">
        <v>0</v>
      </c>
      <c r="F59"/>
    </row>
    <row r="60" spans="1:6" ht="10.15" customHeight="1" x14ac:dyDescent="0.25">
      <c r="A60" s="102">
        <v>5452</v>
      </c>
      <c r="B60" s="130" t="s">
        <v>272</v>
      </c>
      <c r="C60" s="327">
        <v>0</v>
      </c>
      <c r="D60" s="327">
        <v>0</v>
      </c>
      <c r="F60"/>
    </row>
    <row r="61" spans="1:6" ht="10.15" customHeight="1" x14ac:dyDescent="0.25">
      <c r="A61" s="204">
        <v>5500</v>
      </c>
      <c r="B61" s="207" t="s">
        <v>271</v>
      </c>
      <c r="C61" s="330">
        <f>+C62+C71+C74+C80+C82+C84</f>
        <v>3359611.4699999997</v>
      </c>
      <c r="D61" s="330">
        <f>+D62+D71+D74+D80+D82+D84</f>
        <v>3432810.12</v>
      </c>
      <c r="F61"/>
    </row>
    <row r="62" spans="1:6" ht="10.15" customHeight="1" x14ac:dyDescent="0.25">
      <c r="A62" s="204">
        <v>5510</v>
      </c>
      <c r="B62" s="207" t="s">
        <v>270</v>
      </c>
      <c r="C62" s="330">
        <f>SUM(C63:C70)</f>
        <v>3359611.4699999997</v>
      </c>
      <c r="D62" s="330">
        <f>SUM(D63:D70)</f>
        <v>3432810.12</v>
      </c>
      <c r="F62"/>
    </row>
    <row r="63" spans="1:6" ht="10.15" customHeight="1" x14ac:dyDescent="0.25">
      <c r="A63" s="102">
        <v>5511</v>
      </c>
      <c r="B63" s="130" t="s">
        <v>269</v>
      </c>
      <c r="C63" s="327">
        <v>0</v>
      </c>
      <c r="D63" s="327">
        <v>0</v>
      </c>
      <c r="F63"/>
    </row>
    <row r="64" spans="1:6" ht="10.15" customHeight="1" x14ac:dyDescent="0.25">
      <c r="A64" s="102">
        <v>5512</v>
      </c>
      <c r="B64" s="130" t="s">
        <v>268</v>
      </c>
      <c r="C64" s="327">
        <v>0</v>
      </c>
      <c r="D64" s="327">
        <v>0</v>
      </c>
      <c r="F64"/>
    </row>
    <row r="65" spans="1:6" ht="10.15" customHeight="1" x14ac:dyDescent="0.25">
      <c r="A65" s="102">
        <v>5513</v>
      </c>
      <c r="B65" s="130" t="s">
        <v>267</v>
      </c>
      <c r="C65" s="327">
        <v>1323156.67</v>
      </c>
      <c r="D65" s="327">
        <v>2241238.4700000002</v>
      </c>
      <c r="F65"/>
    </row>
    <row r="66" spans="1:6" ht="10.15" customHeight="1" x14ac:dyDescent="0.25">
      <c r="A66" s="102">
        <v>5514</v>
      </c>
      <c r="B66" s="130" t="s">
        <v>266</v>
      </c>
      <c r="C66" s="327">
        <v>0</v>
      </c>
      <c r="D66" s="327">
        <v>0</v>
      </c>
      <c r="F66"/>
    </row>
    <row r="67" spans="1:6" ht="10.15" customHeight="1" x14ac:dyDescent="0.25">
      <c r="A67" s="102">
        <v>5515</v>
      </c>
      <c r="B67" s="130" t="s">
        <v>265</v>
      </c>
      <c r="C67" s="327">
        <v>1180509.98</v>
      </c>
      <c r="D67" s="327">
        <v>1030769.4</v>
      </c>
      <c r="F67"/>
    </row>
    <row r="68" spans="1:6" ht="10.15" customHeight="1" x14ac:dyDescent="0.25">
      <c r="A68" s="102">
        <v>5516</v>
      </c>
      <c r="B68" s="130" t="s">
        <v>264</v>
      </c>
      <c r="C68" s="327">
        <v>0</v>
      </c>
      <c r="D68" s="327">
        <v>0</v>
      </c>
      <c r="F68"/>
    </row>
    <row r="69" spans="1:6" ht="10.15" customHeight="1" x14ac:dyDescent="0.25">
      <c r="A69" s="102">
        <v>5517</v>
      </c>
      <c r="B69" s="130" t="s">
        <v>263</v>
      </c>
      <c r="C69" s="327">
        <v>855944.82</v>
      </c>
      <c r="D69" s="327">
        <v>160802.25</v>
      </c>
      <c r="F69"/>
    </row>
    <row r="70" spans="1:6" ht="10.15" customHeight="1" x14ac:dyDescent="0.25">
      <c r="A70" s="102">
        <v>5518</v>
      </c>
      <c r="B70" s="130" t="s">
        <v>262</v>
      </c>
      <c r="C70" s="327">
        <v>0</v>
      </c>
      <c r="D70" s="327">
        <v>0</v>
      </c>
      <c r="F70"/>
    </row>
    <row r="71" spans="1:6" ht="10.15" customHeight="1" x14ac:dyDescent="0.25">
      <c r="A71" s="204">
        <v>5520</v>
      </c>
      <c r="B71" s="207" t="s">
        <v>261</v>
      </c>
      <c r="C71" s="330">
        <f>SUM(C72:C73)</f>
        <v>0</v>
      </c>
      <c r="D71" s="330">
        <f>SUM(D72:D73)</f>
        <v>0</v>
      </c>
      <c r="F71"/>
    </row>
    <row r="72" spans="1:6" ht="10.15" customHeight="1" x14ac:dyDescent="0.25">
      <c r="A72" s="102">
        <v>5521</v>
      </c>
      <c r="B72" s="130" t="s">
        <v>260</v>
      </c>
      <c r="C72" s="327">
        <v>0</v>
      </c>
      <c r="D72" s="327">
        <v>0</v>
      </c>
      <c r="F72"/>
    </row>
    <row r="73" spans="1:6" ht="10.15" customHeight="1" x14ac:dyDescent="0.25">
      <c r="A73" s="102">
        <v>5522</v>
      </c>
      <c r="B73" s="130" t="s">
        <v>259</v>
      </c>
      <c r="C73" s="327">
        <v>0</v>
      </c>
      <c r="D73" s="327">
        <v>0</v>
      </c>
      <c r="F73"/>
    </row>
    <row r="74" spans="1:6" ht="10.15" customHeight="1" x14ac:dyDescent="0.25">
      <c r="A74" s="204">
        <v>5530</v>
      </c>
      <c r="B74" s="207" t="s">
        <v>258</v>
      </c>
      <c r="C74" s="330">
        <f>SUM(C75:C79)</f>
        <v>0</v>
      </c>
      <c r="D74" s="330">
        <f>SUM(D75:D79)</f>
        <v>0</v>
      </c>
      <c r="F74"/>
    </row>
    <row r="75" spans="1:6" ht="10.15" customHeight="1" x14ac:dyDescent="0.25">
      <c r="A75" s="102">
        <v>5531</v>
      </c>
      <c r="B75" s="130" t="s">
        <v>257</v>
      </c>
      <c r="C75" s="327">
        <v>0</v>
      </c>
      <c r="D75" s="327">
        <v>0</v>
      </c>
      <c r="F75"/>
    </row>
    <row r="76" spans="1:6" ht="10.15" customHeight="1" x14ac:dyDescent="0.25">
      <c r="A76" s="102">
        <v>5532</v>
      </c>
      <c r="B76" s="130" t="s">
        <v>256</v>
      </c>
      <c r="C76" s="327">
        <v>0</v>
      </c>
      <c r="D76" s="327">
        <v>0</v>
      </c>
      <c r="F76"/>
    </row>
    <row r="77" spans="1:6" ht="10.15" customHeight="1" x14ac:dyDescent="0.25">
      <c r="A77" s="102">
        <v>5533</v>
      </c>
      <c r="B77" s="130" t="s">
        <v>255</v>
      </c>
      <c r="C77" s="327">
        <v>0</v>
      </c>
      <c r="D77" s="327">
        <v>0</v>
      </c>
      <c r="F77"/>
    </row>
    <row r="78" spans="1:6" ht="10.15" customHeight="1" x14ac:dyDescent="0.25">
      <c r="A78" s="102">
        <v>5534</v>
      </c>
      <c r="B78" s="130" t="s">
        <v>254</v>
      </c>
      <c r="C78" s="327">
        <v>0</v>
      </c>
      <c r="D78" s="327">
        <v>0</v>
      </c>
      <c r="F78"/>
    </row>
    <row r="79" spans="1:6" ht="10.15" customHeight="1" x14ac:dyDescent="0.25">
      <c r="A79" s="102">
        <v>5535</v>
      </c>
      <c r="B79" s="130" t="s">
        <v>253</v>
      </c>
      <c r="C79" s="327">
        <v>0</v>
      </c>
      <c r="D79" s="327">
        <v>0</v>
      </c>
      <c r="F79"/>
    </row>
    <row r="80" spans="1:6" ht="10.15" customHeight="1" x14ac:dyDescent="0.25">
      <c r="A80" s="204">
        <v>5540</v>
      </c>
      <c r="B80" s="207" t="s">
        <v>252</v>
      </c>
      <c r="C80" s="330">
        <f>SUM(C81)</f>
        <v>0</v>
      </c>
      <c r="D80" s="330">
        <f>SUM(D81)</f>
        <v>0</v>
      </c>
      <c r="F80"/>
    </row>
    <row r="81" spans="1:6" ht="10.15" customHeight="1" x14ac:dyDescent="0.25">
      <c r="A81" s="102">
        <v>5541</v>
      </c>
      <c r="B81" s="130" t="s">
        <v>252</v>
      </c>
      <c r="C81" s="327">
        <v>0</v>
      </c>
      <c r="D81" s="327">
        <v>0</v>
      </c>
      <c r="F81"/>
    </row>
    <row r="82" spans="1:6" ht="10.15" customHeight="1" x14ac:dyDescent="0.25">
      <c r="A82" s="204">
        <v>5550</v>
      </c>
      <c r="B82" s="207" t="s">
        <v>251</v>
      </c>
      <c r="C82" s="330">
        <f>SUM(C83)</f>
        <v>0</v>
      </c>
      <c r="D82" s="330">
        <f>SUM(D83)</f>
        <v>0</v>
      </c>
      <c r="F82"/>
    </row>
    <row r="83" spans="1:6" ht="10.15" customHeight="1" x14ac:dyDescent="0.25">
      <c r="A83" s="102">
        <v>5551</v>
      </c>
      <c r="B83" s="130" t="s">
        <v>251</v>
      </c>
      <c r="C83" s="327">
        <v>0</v>
      </c>
      <c r="D83" s="327">
        <v>0</v>
      </c>
      <c r="F83"/>
    </row>
    <row r="84" spans="1:6" ht="10.15" customHeight="1" x14ac:dyDescent="0.25">
      <c r="A84" s="204">
        <v>5590</v>
      </c>
      <c r="B84" s="207" t="s">
        <v>250</v>
      </c>
      <c r="C84" s="330">
        <f>SUM(C85:C92)</f>
        <v>0</v>
      </c>
      <c r="D84" s="330">
        <f>SUM(D85:D92)</f>
        <v>0</v>
      </c>
      <c r="F84"/>
    </row>
    <row r="85" spans="1:6" ht="10.15" customHeight="1" x14ac:dyDescent="0.25">
      <c r="A85" s="102">
        <v>5591</v>
      </c>
      <c r="B85" s="130" t="s">
        <v>249</v>
      </c>
      <c r="C85" s="327">
        <v>0</v>
      </c>
      <c r="D85" s="327">
        <v>0</v>
      </c>
      <c r="F85"/>
    </row>
    <row r="86" spans="1:6" ht="10.15" customHeight="1" x14ac:dyDescent="0.25">
      <c r="A86" s="102">
        <v>5592</v>
      </c>
      <c r="B86" s="130" t="s">
        <v>248</v>
      </c>
      <c r="C86" s="327">
        <v>0</v>
      </c>
      <c r="D86" s="327">
        <v>0</v>
      </c>
      <c r="F86"/>
    </row>
    <row r="87" spans="1:6" ht="10.15" customHeight="1" x14ac:dyDescent="0.25">
      <c r="A87" s="102">
        <v>5593</v>
      </c>
      <c r="B87" s="130" t="s">
        <v>247</v>
      </c>
      <c r="C87" s="327">
        <v>0</v>
      </c>
      <c r="D87" s="327">
        <v>0</v>
      </c>
      <c r="F87"/>
    </row>
    <row r="88" spans="1:6" ht="10.15" customHeight="1" x14ac:dyDescent="0.25">
      <c r="A88" s="102">
        <v>5594</v>
      </c>
      <c r="B88" s="130" t="s">
        <v>476</v>
      </c>
      <c r="C88" s="327">
        <v>0</v>
      </c>
      <c r="D88" s="327">
        <v>0</v>
      </c>
      <c r="F88"/>
    </row>
    <row r="89" spans="1:6" ht="10.15" customHeight="1" x14ac:dyDescent="0.25">
      <c r="A89" s="102">
        <v>5595</v>
      </c>
      <c r="B89" s="130" t="s">
        <v>245</v>
      </c>
      <c r="C89" s="327">
        <v>0</v>
      </c>
      <c r="D89" s="327">
        <v>0</v>
      </c>
      <c r="F89"/>
    </row>
    <row r="90" spans="1:6" ht="10.15" customHeight="1" x14ac:dyDescent="0.25">
      <c r="A90" s="102">
        <v>5596</v>
      </c>
      <c r="B90" s="130" t="s">
        <v>244</v>
      </c>
      <c r="C90" s="327">
        <v>0</v>
      </c>
      <c r="D90" s="327">
        <v>0</v>
      </c>
      <c r="F90"/>
    </row>
    <row r="91" spans="1:6" ht="10.15" customHeight="1" x14ac:dyDescent="0.25">
      <c r="A91" s="102">
        <v>5597</v>
      </c>
      <c r="B91" s="130" t="s">
        <v>243</v>
      </c>
      <c r="C91" s="327">
        <v>0</v>
      </c>
      <c r="D91" s="327">
        <v>0</v>
      </c>
      <c r="F91"/>
    </row>
    <row r="92" spans="1:6" ht="10.15" customHeight="1" x14ac:dyDescent="0.25">
      <c r="A92" s="102">
        <v>5599</v>
      </c>
      <c r="B92" s="130" t="s">
        <v>241</v>
      </c>
      <c r="C92" s="327">
        <v>0</v>
      </c>
      <c r="D92" s="327">
        <v>0</v>
      </c>
      <c r="F92"/>
    </row>
    <row r="93" spans="1:6" ht="10.15" customHeight="1" x14ac:dyDescent="0.25">
      <c r="A93" s="204">
        <v>5600</v>
      </c>
      <c r="B93" s="207" t="s">
        <v>240</v>
      </c>
      <c r="C93" s="330">
        <f>+C94</f>
        <v>0</v>
      </c>
      <c r="D93" s="330">
        <f>+D94</f>
        <v>0</v>
      </c>
      <c r="F93"/>
    </row>
    <row r="94" spans="1:6" ht="10.15" customHeight="1" x14ac:dyDescent="0.25">
      <c r="A94" s="204">
        <v>5610</v>
      </c>
      <c r="B94" s="207" t="s">
        <v>239</v>
      </c>
      <c r="C94" s="330">
        <f>SUM(C95)</f>
        <v>0</v>
      </c>
      <c r="D94" s="330">
        <f>SUM(D95)</f>
        <v>0</v>
      </c>
      <c r="F94"/>
    </row>
    <row r="95" spans="1:6" ht="10.15" customHeight="1" x14ac:dyDescent="0.25">
      <c r="A95" s="102">
        <v>5611</v>
      </c>
      <c r="B95" s="130" t="s">
        <v>238</v>
      </c>
      <c r="C95" s="327">
        <v>0</v>
      </c>
      <c r="D95" s="327">
        <v>0</v>
      </c>
      <c r="F95"/>
    </row>
    <row r="96" spans="1:6" ht="10.15" customHeight="1" x14ac:dyDescent="0.25">
      <c r="A96" s="204">
        <v>2110</v>
      </c>
      <c r="B96" s="203" t="s">
        <v>477</v>
      </c>
      <c r="C96" s="330">
        <f>SUM(C97:C101)</f>
        <v>0</v>
      </c>
      <c r="D96" s="330">
        <f>SUM(D97:D101)</f>
        <v>0</v>
      </c>
      <c r="F96"/>
    </row>
    <row r="97" spans="1:6" ht="10.15" customHeight="1" x14ac:dyDescent="0.25">
      <c r="A97" s="102">
        <v>2111</v>
      </c>
      <c r="B97" s="130" t="s">
        <v>478</v>
      </c>
      <c r="C97" s="327">
        <v>0</v>
      </c>
      <c r="D97" s="327">
        <v>0</v>
      </c>
      <c r="F97"/>
    </row>
    <row r="98" spans="1:6" ht="10.15" customHeight="1" x14ac:dyDescent="0.25">
      <c r="A98" s="102">
        <v>2112</v>
      </c>
      <c r="B98" s="130" t="s">
        <v>479</v>
      </c>
      <c r="C98" s="327">
        <v>0</v>
      </c>
      <c r="D98" s="327">
        <v>0</v>
      </c>
      <c r="F98"/>
    </row>
    <row r="99" spans="1:6" ht="10.15" customHeight="1" x14ac:dyDescent="0.25">
      <c r="A99" s="102">
        <v>2112</v>
      </c>
      <c r="B99" s="130" t="s">
        <v>480</v>
      </c>
      <c r="C99" s="327">
        <v>0</v>
      </c>
      <c r="D99" s="327">
        <v>0</v>
      </c>
      <c r="F99"/>
    </row>
    <row r="100" spans="1:6" ht="10.15" customHeight="1" x14ac:dyDescent="0.25">
      <c r="A100" s="102">
        <v>2115</v>
      </c>
      <c r="B100" s="130" t="s">
        <v>481</v>
      </c>
      <c r="C100" s="327">
        <v>0</v>
      </c>
      <c r="D100" s="327">
        <v>0</v>
      </c>
      <c r="F100"/>
    </row>
    <row r="101" spans="1:6" ht="10.15" customHeight="1" x14ac:dyDescent="0.25">
      <c r="A101" s="102">
        <v>2114</v>
      </c>
      <c r="B101" s="130" t="s">
        <v>482</v>
      </c>
      <c r="C101" s="327">
        <v>0</v>
      </c>
      <c r="D101" s="327">
        <v>0</v>
      </c>
      <c r="F101"/>
    </row>
    <row r="102" spans="1:6" ht="10.15" customHeight="1" x14ac:dyDescent="0.25">
      <c r="A102" s="102"/>
      <c r="B102" s="206" t="s">
        <v>483</v>
      </c>
      <c r="C102" s="330">
        <f>+C103+C125</f>
        <v>0</v>
      </c>
      <c r="D102" s="330">
        <f>+D103+D125</f>
        <v>0</v>
      </c>
      <c r="F102"/>
    </row>
    <row r="103" spans="1:6" ht="10.15" customHeight="1" x14ac:dyDescent="0.2">
      <c r="A103" s="204">
        <v>4300</v>
      </c>
      <c r="B103" s="206" t="s">
        <v>377</v>
      </c>
      <c r="C103" s="327">
        <f>+C104+C107+C113+C115+C117</f>
        <v>0</v>
      </c>
      <c r="D103" s="327">
        <f>+D104+D107+D113+D115+D117</f>
        <v>0</v>
      </c>
    </row>
    <row r="104" spans="1:6" ht="10.15" customHeight="1" x14ac:dyDescent="0.2">
      <c r="A104" s="204">
        <v>4310</v>
      </c>
      <c r="B104" s="206" t="s">
        <v>376</v>
      </c>
      <c r="C104" s="330">
        <f>SUM(C105:C106)</f>
        <v>0</v>
      </c>
      <c r="D104" s="330">
        <f>SUM(D105:D106)</f>
        <v>0</v>
      </c>
    </row>
    <row r="105" spans="1:6" ht="10.15" customHeight="1" x14ac:dyDescent="0.2">
      <c r="A105" s="102">
        <v>4311</v>
      </c>
      <c r="B105" s="205" t="s">
        <v>375</v>
      </c>
      <c r="C105" s="327">
        <v>0</v>
      </c>
      <c r="D105" s="327">
        <v>0</v>
      </c>
    </row>
    <row r="106" spans="1:6" ht="10.15" customHeight="1" x14ac:dyDescent="0.2">
      <c r="A106" s="102">
        <v>4319</v>
      </c>
      <c r="B106" s="205" t="s">
        <v>374</v>
      </c>
      <c r="C106" s="327">
        <v>0</v>
      </c>
      <c r="D106" s="327">
        <v>0</v>
      </c>
    </row>
    <row r="107" spans="1:6" ht="10.15" customHeight="1" x14ac:dyDescent="0.2">
      <c r="A107" s="204">
        <v>4320</v>
      </c>
      <c r="B107" s="206" t="s">
        <v>373</v>
      </c>
      <c r="C107" s="330">
        <f>SUM(C108:C112)</f>
        <v>0</v>
      </c>
      <c r="D107" s="330">
        <f>SUM(D108:D112)</f>
        <v>0</v>
      </c>
    </row>
    <row r="108" spans="1:6" ht="10.15" customHeight="1" x14ac:dyDescent="0.2">
      <c r="A108" s="102">
        <v>4321</v>
      </c>
      <c r="B108" s="205" t="s">
        <v>372</v>
      </c>
      <c r="C108" s="327">
        <v>0</v>
      </c>
      <c r="D108" s="327">
        <v>0</v>
      </c>
    </row>
    <row r="109" spans="1:6" ht="10.15" customHeight="1" x14ac:dyDescent="0.2">
      <c r="A109" s="102">
        <v>4322</v>
      </c>
      <c r="B109" s="205" t="s">
        <v>371</v>
      </c>
      <c r="C109" s="327">
        <v>0</v>
      </c>
      <c r="D109" s="327">
        <v>0</v>
      </c>
    </row>
    <row r="110" spans="1:6" ht="10.15" customHeight="1" x14ac:dyDescent="0.2">
      <c r="A110" s="102">
        <v>4323</v>
      </c>
      <c r="B110" s="205" t="s">
        <v>370</v>
      </c>
      <c r="C110" s="327">
        <v>0</v>
      </c>
      <c r="D110" s="327">
        <v>0</v>
      </c>
    </row>
    <row r="111" spans="1:6" ht="10.15" customHeight="1" x14ac:dyDescent="0.2">
      <c r="A111" s="102">
        <v>4324</v>
      </c>
      <c r="B111" s="205" t="s">
        <v>369</v>
      </c>
      <c r="C111" s="327">
        <v>0</v>
      </c>
      <c r="D111" s="327">
        <v>0</v>
      </c>
    </row>
    <row r="112" spans="1:6" ht="10.15" customHeight="1" x14ac:dyDescent="0.2">
      <c r="A112" s="102">
        <v>4325</v>
      </c>
      <c r="B112" s="205" t="s">
        <v>368</v>
      </c>
      <c r="C112" s="327">
        <v>0</v>
      </c>
      <c r="D112" s="327">
        <v>0</v>
      </c>
    </row>
    <row r="113" spans="1:6" ht="10.15" customHeight="1" x14ac:dyDescent="0.2">
      <c r="A113" s="204">
        <v>4330</v>
      </c>
      <c r="B113" s="206" t="s">
        <v>367</v>
      </c>
      <c r="C113" s="330">
        <f>SUM(C114)</f>
        <v>0</v>
      </c>
      <c r="D113" s="330">
        <f>SUM(D114)</f>
        <v>0</v>
      </c>
    </row>
    <row r="114" spans="1:6" ht="10.15" customHeight="1" x14ac:dyDescent="0.2">
      <c r="A114" s="102">
        <v>4331</v>
      </c>
      <c r="B114" s="205" t="s">
        <v>367</v>
      </c>
      <c r="C114" s="327">
        <v>0</v>
      </c>
      <c r="D114" s="327">
        <v>0</v>
      </c>
    </row>
    <row r="115" spans="1:6" ht="10.15" customHeight="1" x14ac:dyDescent="0.2">
      <c r="A115" s="204">
        <v>4340</v>
      </c>
      <c r="B115" s="206" t="s">
        <v>366</v>
      </c>
      <c r="C115" s="330">
        <f>SUM(C116)</f>
        <v>0</v>
      </c>
      <c r="D115" s="330">
        <f>SUM(D116)</f>
        <v>0</v>
      </c>
    </row>
    <row r="116" spans="1:6" ht="10.15" customHeight="1" x14ac:dyDescent="0.2">
      <c r="A116" s="102">
        <v>4341</v>
      </c>
      <c r="B116" s="205" t="s">
        <v>366</v>
      </c>
      <c r="C116" s="327">
        <v>0</v>
      </c>
      <c r="D116" s="327">
        <v>0</v>
      </c>
    </row>
    <row r="117" spans="1:6" ht="10.15" customHeight="1" x14ac:dyDescent="0.2">
      <c r="A117" s="204">
        <v>4390</v>
      </c>
      <c r="B117" s="206" t="s">
        <v>360</v>
      </c>
      <c r="C117" s="330">
        <f>SUM(C118:C124)</f>
        <v>0</v>
      </c>
      <c r="D117" s="330">
        <f>SUM(D118:D124)</f>
        <v>0</v>
      </c>
    </row>
    <row r="118" spans="1:6" ht="10.15" customHeight="1" x14ac:dyDescent="0.2">
      <c r="A118" s="102">
        <v>4392</v>
      </c>
      <c r="B118" s="205" t="s">
        <v>365</v>
      </c>
      <c r="C118" s="327">
        <v>0</v>
      </c>
      <c r="D118" s="327">
        <v>0</v>
      </c>
    </row>
    <row r="119" spans="1:6" ht="10.15" customHeight="1" x14ac:dyDescent="0.2">
      <c r="A119" s="102">
        <v>4393</v>
      </c>
      <c r="B119" s="205" t="s">
        <v>364</v>
      </c>
      <c r="C119" s="327">
        <v>0</v>
      </c>
      <c r="D119" s="327">
        <v>0</v>
      </c>
    </row>
    <row r="120" spans="1:6" ht="10.15" customHeight="1" x14ac:dyDescent="0.2">
      <c r="A120" s="102">
        <v>4394</v>
      </c>
      <c r="B120" s="205" t="s">
        <v>363</v>
      </c>
      <c r="C120" s="327">
        <v>0</v>
      </c>
      <c r="D120" s="327">
        <v>0</v>
      </c>
    </row>
    <row r="121" spans="1:6" ht="10.15" customHeight="1" x14ac:dyDescent="0.2">
      <c r="A121" s="102">
        <v>4395</v>
      </c>
      <c r="B121" s="205" t="s">
        <v>244</v>
      </c>
      <c r="C121" s="327">
        <v>0</v>
      </c>
      <c r="D121" s="327">
        <v>0</v>
      </c>
    </row>
    <row r="122" spans="1:6" ht="10.15" customHeight="1" x14ac:dyDescent="0.2">
      <c r="A122" s="102">
        <v>4396</v>
      </c>
      <c r="B122" s="205" t="s">
        <v>362</v>
      </c>
      <c r="C122" s="327">
        <v>0</v>
      </c>
      <c r="D122" s="327">
        <v>0</v>
      </c>
    </row>
    <row r="123" spans="1:6" ht="10.15" customHeight="1" x14ac:dyDescent="0.2">
      <c r="A123" s="102">
        <v>4397</v>
      </c>
      <c r="B123" s="205" t="s">
        <v>361</v>
      </c>
      <c r="C123" s="327">
        <v>0</v>
      </c>
      <c r="D123" s="327">
        <v>0</v>
      </c>
    </row>
    <row r="124" spans="1:6" ht="10.15" customHeight="1" x14ac:dyDescent="0.2">
      <c r="A124" s="102">
        <v>4399</v>
      </c>
      <c r="B124" s="205" t="s">
        <v>360</v>
      </c>
      <c r="C124" s="327">
        <v>0</v>
      </c>
      <c r="D124" s="327">
        <v>0</v>
      </c>
    </row>
    <row r="125" spans="1:6" ht="10.15" customHeight="1" x14ac:dyDescent="0.25">
      <c r="A125" s="204">
        <v>1120</v>
      </c>
      <c r="B125" s="203" t="s">
        <v>484</v>
      </c>
      <c r="C125" s="330">
        <f>SUM(C126:C134)</f>
        <v>0</v>
      </c>
      <c r="D125" s="330">
        <f>SUM(D126:D134)</f>
        <v>0</v>
      </c>
      <c r="F125"/>
    </row>
    <row r="126" spans="1:6" customFormat="1" ht="10.15" customHeight="1" x14ac:dyDescent="0.25">
      <c r="A126" s="102">
        <v>1124</v>
      </c>
      <c r="B126" s="202" t="s">
        <v>485</v>
      </c>
      <c r="C126" s="327">
        <v>0</v>
      </c>
      <c r="D126" s="327">
        <v>0</v>
      </c>
    </row>
    <row r="127" spans="1:6" ht="10.15" customHeight="1" x14ac:dyDescent="0.25">
      <c r="A127" s="102">
        <v>1124</v>
      </c>
      <c r="B127" s="202" t="s">
        <v>486</v>
      </c>
      <c r="C127" s="327">
        <v>0</v>
      </c>
      <c r="D127" s="327">
        <v>0</v>
      </c>
      <c r="F127"/>
    </row>
    <row r="128" spans="1:6" ht="10.15" customHeight="1" x14ac:dyDescent="0.25">
      <c r="A128" s="102">
        <v>1124</v>
      </c>
      <c r="B128" s="202" t="s">
        <v>487</v>
      </c>
      <c r="C128" s="327">
        <v>0</v>
      </c>
      <c r="D128" s="327">
        <v>0</v>
      </c>
      <c r="F128"/>
    </row>
    <row r="129" spans="1:6" ht="10.15" customHeight="1" x14ac:dyDescent="0.25">
      <c r="A129" s="102">
        <v>1124</v>
      </c>
      <c r="B129" s="202" t="s">
        <v>488</v>
      </c>
      <c r="C129" s="327">
        <v>0</v>
      </c>
      <c r="D129" s="327">
        <v>0</v>
      </c>
      <c r="F129"/>
    </row>
    <row r="130" spans="1:6" ht="10.15" customHeight="1" x14ac:dyDescent="0.25">
      <c r="A130" s="102">
        <v>1124</v>
      </c>
      <c r="B130" s="202" t="s">
        <v>489</v>
      </c>
      <c r="C130" s="327">
        <v>0</v>
      </c>
      <c r="D130" s="327">
        <v>0</v>
      </c>
      <c r="F130"/>
    </row>
    <row r="131" spans="1:6" ht="10.15" customHeight="1" x14ac:dyDescent="0.25">
      <c r="A131" s="102">
        <v>1124</v>
      </c>
      <c r="B131" s="202" t="s">
        <v>490</v>
      </c>
      <c r="C131" s="327">
        <v>0</v>
      </c>
      <c r="D131" s="327">
        <v>0</v>
      </c>
      <c r="F131"/>
    </row>
    <row r="132" spans="1:6" ht="10.15" customHeight="1" x14ac:dyDescent="0.25">
      <c r="A132" s="102">
        <v>1122</v>
      </c>
      <c r="B132" s="202" t="s">
        <v>491</v>
      </c>
      <c r="C132" s="327">
        <v>0</v>
      </c>
      <c r="D132" s="327">
        <v>0</v>
      </c>
      <c r="F132"/>
    </row>
    <row r="133" spans="1:6" ht="10.15" customHeight="1" x14ac:dyDescent="0.25">
      <c r="A133" s="102">
        <v>1122</v>
      </c>
      <c r="B133" s="202" t="s">
        <v>492</v>
      </c>
      <c r="C133" s="327">
        <v>0</v>
      </c>
      <c r="D133" s="327">
        <v>0</v>
      </c>
      <c r="F133"/>
    </row>
    <row r="134" spans="1:6" ht="10.15" customHeight="1" x14ac:dyDescent="0.25">
      <c r="A134" s="102">
        <v>1122</v>
      </c>
      <c r="B134" s="202" t="s">
        <v>493</v>
      </c>
      <c r="C134" s="327">
        <v>0</v>
      </c>
      <c r="D134" s="327">
        <v>0</v>
      </c>
      <c r="F134"/>
    </row>
    <row r="135" spans="1:6" ht="10.15" customHeight="1" x14ac:dyDescent="0.25">
      <c r="A135" s="61"/>
      <c r="B135" s="201" t="s">
        <v>494</v>
      </c>
      <c r="C135" s="330">
        <f>C47+C48-C102</f>
        <v>34016081.480000004</v>
      </c>
      <c r="D135" s="330">
        <f>D47+D48-D102</f>
        <v>32303290.850000005</v>
      </c>
      <c r="F135"/>
    </row>
    <row r="136" spans="1:6" ht="10.15" customHeight="1" x14ac:dyDescent="0.25">
      <c r="F136"/>
    </row>
    <row r="137" spans="1:6" ht="10.15" customHeight="1" x14ac:dyDescent="0.25">
      <c r="B137" s="127" t="s">
        <v>237</v>
      </c>
      <c r="F137"/>
    </row>
    <row r="138" spans="1:6" ht="10.15" customHeight="1" x14ac:dyDescent="0.25">
      <c r="F138"/>
    </row>
    <row r="139" spans="1:6" ht="10.15" customHeight="1" x14ac:dyDescent="0.25">
      <c r="F139"/>
    </row>
    <row r="140" spans="1:6" ht="10.15" customHeight="1" x14ac:dyDescent="0.25">
      <c r="F140"/>
    </row>
    <row r="141" spans="1:6" ht="10.15" customHeight="1" x14ac:dyDescent="0.25">
      <c r="F141"/>
    </row>
    <row r="142" spans="1:6" ht="10.15" customHeight="1" x14ac:dyDescent="0.25">
      <c r="F142"/>
    </row>
    <row r="143" spans="1:6" ht="10.15" customHeight="1" x14ac:dyDescent="0.25">
      <c r="F143"/>
    </row>
    <row r="144" spans="1:6" ht="10.15" customHeight="1" x14ac:dyDescent="0.25">
      <c r="F144"/>
    </row>
    <row r="145" spans="6:7" ht="10.15" customHeight="1" x14ac:dyDescent="0.25">
      <c r="F145"/>
    </row>
    <row r="146" spans="6:7" ht="10.15" customHeight="1" x14ac:dyDescent="0.25">
      <c r="F146"/>
    </row>
    <row r="147" spans="6:7" ht="15" x14ac:dyDescent="0.25">
      <c r="F147"/>
    </row>
    <row r="148" spans="6:7" ht="15" x14ac:dyDescent="0.25">
      <c r="F148"/>
    </row>
    <row r="149" spans="6:7" ht="15" x14ac:dyDescent="0.25">
      <c r="F149"/>
    </row>
    <row r="150" spans="6:7" ht="15" x14ac:dyDescent="0.25">
      <c r="F150"/>
    </row>
    <row r="151" spans="6:7" ht="15" x14ac:dyDescent="0.25">
      <c r="F151"/>
    </row>
    <row r="152" spans="6:7" ht="15" x14ac:dyDescent="0.25">
      <c r="F152"/>
      <c r="G152" s="69"/>
    </row>
    <row r="153" spans="6:7" ht="15" x14ac:dyDescent="0.25">
      <c r="F153"/>
    </row>
    <row r="154" spans="6:7" ht="15" x14ac:dyDescent="0.25">
      <c r="F154"/>
    </row>
    <row r="155" spans="6:7" ht="15" x14ac:dyDescent="0.25">
      <c r="F155"/>
    </row>
    <row r="156" spans="6:7" ht="15" x14ac:dyDescent="0.25">
      <c r="F156"/>
    </row>
    <row r="157" spans="6:7" ht="15" x14ac:dyDescent="0.25">
      <c r="F157"/>
    </row>
  </sheetData>
  <sheetProtection formatCells="0" formatColumns="0" formatRows="0" insertColumns="0" insertRows="0" insertHyperlinks="0" deleteColumns="0" deleteRows="0" sort="0" autoFilter="0" pivotTables="0"/>
  <mergeCells count="3">
    <mergeCell ref="A1:C1"/>
    <mergeCell ref="A2:C2"/>
    <mergeCell ref="A3:C3"/>
  </mergeCells>
  <dataValidations count="2">
    <dataValidation allowBlank="1" showInputMessage="1" showErrorMessage="1" prompt="Saldo al 31 de diciembre del año anterior que se presenta" sqref="D7 D46"/>
    <dataValidation allowBlank="1" showInputMessage="1" showErrorMessage="1" prompt="Importe final del periodo que corresponde la información financiera trimestral que se presenta." sqref="C7 C46"/>
  </dataValidations>
  <printOptions horizontalCentered="1"/>
  <pageMargins left="0.19685039370078741" right="0.19685039370078741" top="0.39370078740157483" bottom="0.39370078740157483" header="0.31496062992125984" footer="0.31496062992125984"/>
  <pageSetup scale="80"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28515625" style="73" customWidth="1"/>
    <col min="2" max="2" width="63.28515625" style="73" customWidth="1"/>
    <col min="3" max="3" width="17.7109375" style="73" customWidth="1"/>
    <col min="4" max="16384" width="11.42578125" style="73"/>
  </cols>
  <sheetData>
    <row r="1" spans="1:3" s="131" customFormat="1" ht="18" customHeight="1" x14ac:dyDescent="0.25">
      <c r="A1" s="382" t="s">
        <v>1527</v>
      </c>
      <c r="B1" s="383"/>
      <c r="C1" s="384"/>
    </row>
    <row r="2" spans="1:3" s="131" customFormat="1" ht="18" customHeight="1" x14ac:dyDescent="0.25">
      <c r="A2" s="385" t="s">
        <v>495</v>
      </c>
      <c r="B2" s="386"/>
      <c r="C2" s="387"/>
    </row>
    <row r="3" spans="1:3" s="131" customFormat="1" ht="18" customHeight="1" x14ac:dyDescent="0.25">
      <c r="A3" s="385" t="s">
        <v>1526</v>
      </c>
      <c r="B3" s="386"/>
      <c r="C3" s="387"/>
    </row>
    <row r="4" spans="1:3" s="70" customFormat="1" x14ac:dyDescent="0.2">
      <c r="A4" s="388" t="s">
        <v>496</v>
      </c>
      <c r="B4" s="389"/>
      <c r="C4" s="390"/>
    </row>
    <row r="5" spans="1:3" x14ac:dyDescent="0.2">
      <c r="A5" s="71" t="s">
        <v>497</v>
      </c>
      <c r="B5" s="71"/>
      <c r="C5" s="280">
        <v>108444338.30000001</v>
      </c>
    </row>
    <row r="6" spans="1:3" x14ac:dyDescent="0.2">
      <c r="B6" s="74"/>
      <c r="C6" s="281"/>
    </row>
    <row r="7" spans="1:3" x14ac:dyDescent="0.2">
      <c r="A7" s="75" t="s">
        <v>498</v>
      </c>
      <c r="B7" s="75"/>
      <c r="C7" s="282">
        <f>SUM(C8:C13)</f>
        <v>21825844.079999998</v>
      </c>
    </row>
    <row r="8" spans="1:3" x14ac:dyDescent="0.2">
      <c r="A8" s="76" t="s">
        <v>499</v>
      </c>
      <c r="B8" s="77" t="s">
        <v>376</v>
      </c>
      <c r="C8" s="283">
        <v>0</v>
      </c>
    </row>
    <row r="9" spans="1:3" x14ac:dyDescent="0.2">
      <c r="A9" s="78" t="s">
        <v>500</v>
      </c>
      <c r="B9" s="79" t="s">
        <v>501</v>
      </c>
      <c r="C9" s="283">
        <v>0</v>
      </c>
    </row>
    <row r="10" spans="1:3" x14ac:dyDescent="0.2">
      <c r="A10" s="78" t="s">
        <v>502</v>
      </c>
      <c r="B10" s="79" t="s">
        <v>367</v>
      </c>
      <c r="C10" s="283">
        <v>0</v>
      </c>
    </row>
    <row r="11" spans="1:3" x14ac:dyDescent="0.2">
      <c r="A11" s="78" t="s">
        <v>503</v>
      </c>
      <c r="B11" s="79" t="s">
        <v>366</v>
      </c>
      <c r="C11" s="283">
        <v>0</v>
      </c>
    </row>
    <row r="12" spans="1:3" x14ac:dyDescent="0.2">
      <c r="A12" s="78" t="s">
        <v>504</v>
      </c>
      <c r="B12" s="79" t="s">
        <v>360</v>
      </c>
      <c r="C12" s="283">
        <v>0</v>
      </c>
    </row>
    <row r="13" spans="1:3" x14ac:dyDescent="0.2">
      <c r="A13" s="80" t="s">
        <v>505</v>
      </c>
      <c r="B13" s="81" t="s">
        <v>506</v>
      </c>
      <c r="C13" s="283">
        <v>21825844.079999998</v>
      </c>
    </row>
    <row r="14" spans="1:3" x14ac:dyDescent="0.2">
      <c r="B14" s="82"/>
      <c r="C14" s="284"/>
    </row>
    <row r="15" spans="1:3" x14ac:dyDescent="0.2">
      <c r="A15" s="75" t="s">
        <v>507</v>
      </c>
      <c r="B15" s="74"/>
      <c r="C15" s="282">
        <f>SUM(C16:C18)</f>
        <v>14354837.15</v>
      </c>
    </row>
    <row r="16" spans="1:3" x14ac:dyDescent="0.2">
      <c r="A16" s="83">
        <v>3.1</v>
      </c>
      <c r="B16" s="79" t="s">
        <v>508</v>
      </c>
      <c r="C16" s="283">
        <v>0</v>
      </c>
    </row>
    <row r="17" spans="1:3" x14ac:dyDescent="0.2">
      <c r="A17" s="84">
        <v>3.2</v>
      </c>
      <c r="B17" s="79" t="s">
        <v>509</v>
      </c>
      <c r="C17" s="283">
        <v>0</v>
      </c>
    </row>
    <row r="18" spans="1:3" x14ac:dyDescent="0.2">
      <c r="A18" s="84">
        <v>3.3</v>
      </c>
      <c r="B18" s="81" t="s">
        <v>510</v>
      </c>
      <c r="C18" s="285">
        <v>14354837.15</v>
      </c>
    </row>
    <row r="19" spans="1:3" x14ac:dyDescent="0.2">
      <c r="B19" s="85"/>
      <c r="C19" s="286"/>
    </row>
    <row r="20" spans="1:3" x14ac:dyDescent="0.2">
      <c r="A20" s="86" t="s">
        <v>511</v>
      </c>
      <c r="B20" s="86"/>
      <c r="C20" s="280">
        <f>C5+C7-C15</f>
        <v>115915345.23</v>
      </c>
    </row>
    <row r="22" spans="1:3" ht="20.45" customHeight="1" x14ac:dyDescent="0.2">
      <c r="B22" s="410" t="s">
        <v>237</v>
      </c>
      <c r="C22" s="410"/>
    </row>
  </sheetData>
  <mergeCells count="5">
    <mergeCell ref="A1:C1"/>
    <mergeCell ref="A2:C2"/>
    <mergeCell ref="A3:C3"/>
    <mergeCell ref="A4:C4"/>
    <mergeCell ref="B22:C22"/>
  </mergeCells>
  <pageMargins left="0.7" right="0.7" top="0.75" bottom="0.75" header="0.3" footer="0.3"/>
  <pageSetup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7109375" style="73" customWidth="1"/>
    <col min="2" max="2" width="62.28515625" style="73" customWidth="1"/>
    <col min="3" max="3" width="17.7109375" style="73" customWidth="1"/>
    <col min="4" max="16384" width="11.42578125" style="73"/>
  </cols>
  <sheetData>
    <row r="1" spans="1:3" s="132" customFormat="1" ht="19.149999999999999" customHeight="1" x14ac:dyDescent="0.25">
      <c r="A1" s="391" t="s">
        <v>1527</v>
      </c>
      <c r="B1" s="392"/>
      <c r="C1" s="393"/>
    </row>
    <row r="2" spans="1:3" s="132" customFormat="1" ht="19.149999999999999" customHeight="1" x14ac:dyDescent="0.25">
      <c r="A2" s="394" t="s">
        <v>549</v>
      </c>
      <c r="B2" s="401"/>
      <c r="C2" s="396"/>
    </row>
    <row r="3" spans="1:3" s="132" customFormat="1" ht="19.149999999999999" customHeight="1" x14ac:dyDescent="0.25">
      <c r="A3" s="394" t="s">
        <v>1526</v>
      </c>
      <c r="B3" s="401"/>
      <c r="C3" s="396"/>
    </row>
    <row r="4" spans="1:3" x14ac:dyDescent="0.2">
      <c r="A4" s="388" t="s">
        <v>496</v>
      </c>
      <c r="B4" s="389"/>
      <c r="C4" s="390"/>
    </row>
    <row r="5" spans="1:3" x14ac:dyDescent="0.2">
      <c r="A5" s="101" t="s">
        <v>548</v>
      </c>
      <c r="B5" s="71"/>
      <c r="C5" s="291">
        <v>70090733.870000005</v>
      </c>
    </row>
    <row r="6" spans="1:3" x14ac:dyDescent="0.2">
      <c r="A6" s="90"/>
      <c r="B6" s="74"/>
      <c r="C6" s="281"/>
    </row>
    <row r="7" spans="1:3" x14ac:dyDescent="0.2">
      <c r="A7" s="75" t="s">
        <v>547</v>
      </c>
      <c r="B7" s="100"/>
      <c r="C7" s="282">
        <f>SUM(C8:C28)</f>
        <v>9706705.870000001</v>
      </c>
    </row>
    <row r="8" spans="1:3" x14ac:dyDescent="0.2">
      <c r="A8" s="99">
        <v>2.1</v>
      </c>
      <c r="B8" s="91" t="s">
        <v>345</v>
      </c>
      <c r="C8" s="292">
        <v>0</v>
      </c>
    </row>
    <row r="9" spans="1:3" x14ac:dyDescent="0.2">
      <c r="A9" s="99">
        <v>2.2000000000000002</v>
      </c>
      <c r="B9" s="91" t="s">
        <v>348</v>
      </c>
      <c r="C9" s="292">
        <v>0</v>
      </c>
    </row>
    <row r="10" spans="1:3" x14ac:dyDescent="0.2">
      <c r="A10" s="92">
        <v>2.2999999999999998</v>
      </c>
      <c r="B10" s="93" t="s">
        <v>163</v>
      </c>
      <c r="C10" s="292">
        <v>1113233.81</v>
      </c>
    </row>
    <row r="11" spans="1:3" x14ac:dyDescent="0.2">
      <c r="A11" s="92">
        <v>2.4</v>
      </c>
      <c r="B11" s="93" t="s">
        <v>164</v>
      </c>
      <c r="C11" s="292">
        <v>60154.62</v>
      </c>
    </row>
    <row r="12" spans="1:3" x14ac:dyDescent="0.2">
      <c r="A12" s="92">
        <v>2.5</v>
      </c>
      <c r="B12" s="93" t="s">
        <v>165</v>
      </c>
      <c r="C12" s="292">
        <v>0</v>
      </c>
    </row>
    <row r="13" spans="1:3" x14ac:dyDescent="0.2">
      <c r="A13" s="92">
        <v>2.6</v>
      </c>
      <c r="B13" s="93" t="s">
        <v>166</v>
      </c>
      <c r="C13" s="292">
        <v>811700</v>
      </c>
    </row>
    <row r="14" spans="1:3" x14ac:dyDescent="0.2">
      <c r="A14" s="92">
        <v>2.7</v>
      </c>
      <c r="B14" s="93" t="s">
        <v>167</v>
      </c>
      <c r="C14" s="292">
        <v>0</v>
      </c>
    </row>
    <row r="15" spans="1:3" x14ac:dyDescent="0.2">
      <c r="A15" s="92">
        <v>2.8</v>
      </c>
      <c r="B15" s="93" t="s">
        <v>168</v>
      </c>
      <c r="C15" s="292">
        <v>64805.26</v>
      </c>
    </row>
    <row r="16" spans="1:3" x14ac:dyDescent="0.2">
      <c r="A16" s="92">
        <v>2.9</v>
      </c>
      <c r="B16" s="93" t="s">
        <v>170</v>
      </c>
      <c r="C16" s="292">
        <v>0</v>
      </c>
    </row>
    <row r="17" spans="1:3" x14ac:dyDescent="0.2">
      <c r="A17" s="92" t="s">
        <v>546</v>
      </c>
      <c r="B17" s="93" t="s">
        <v>545</v>
      </c>
      <c r="C17" s="292">
        <v>0</v>
      </c>
    </row>
    <row r="18" spans="1:3" x14ac:dyDescent="0.2">
      <c r="A18" s="92" t="s">
        <v>544</v>
      </c>
      <c r="B18" s="93" t="s">
        <v>174</v>
      </c>
      <c r="C18" s="292">
        <v>1094267.73</v>
      </c>
    </row>
    <row r="19" spans="1:3" x14ac:dyDescent="0.2">
      <c r="A19" s="92" t="s">
        <v>543</v>
      </c>
      <c r="B19" s="93" t="s">
        <v>542</v>
      </c>
      <c r="C19" s="292">
        <v>0</v>
      </c>
    </row>
    <row r="20" spans="1:3" x14ac:dyDescent="0.2">
      <c r="A20" s="92" t="s">
        <v>541</v>
      </c>
      <c r="B20" s="93" t="s">
        <v>540</v>
      </c>
      <c r="C20" s="292">
        <v>6562544.4500000002</v>
      </c>
    </row>
    <row r="21" spans="1:3" x14ac:dyDescent="0.2">
      <c r="A21" s="92" t="s">
        <v>539</v>
      </c>
      <c r="B21" s="93" t="s">
        <v>538</v>
      </c>
      <c r="C21" s="292">
        <v>0</v>
      </c>
    </row>
    <row r="22" spans="1:3" x14ac:dyDescent="0.2">
      <c r="A22" s="92" t="s">
        <v>537</v>
      </c>
      <c r="B22" s="93" t="s">
        <v>536</v>
      </c>
      <c r="C22" s="292">
        <v>0</v>
      </c>
    </row>
    <row r="23" spans="1:3" x14ac:dyDescent="0.2">
      <c r="A23" s="92" t="s">
        <v>535</v>
      </c>
      <c r="B23" s="93" t="s">
        <v>534</v>
      </c>
      <c r="C23" s="292">
        <v>0</v>
      </c>
    </row>
    <row r="24" spans="1:3" x14ac:dyDescent="0.2">
      <c r="A24" s="92" t="s">
        <v>533</v>
      </c>
      <c r="B24" s="93" t="s">
        <v>532</v>
      </c>
      <c r="C24" s="292">
        <v>0</v>
      </c>
    </row>
    <row r="25" spans="1:3" x14ac:dyDescent="0.2">
      <c r="A25" s="92" t="s">
        <v>531</v>
      </c>
      <c r="B25" s="93" t="s">
        <v>530</v>
      </c>
      <c r="C25" s="292">
        <v>0</v>
      </c>
    </row>
    <row r="26" spans="1:3" x14ac:dyDescent="0.2">
      <c r="A26" s="92" t="s">
        <v>529</v>
      </c>
      <c r="B26" s="93" t="s">
        <v>528</v>
      </c>
      <c r="C26" s="292">
        <v>0</v>
      </c>
    </row>
    <row r="27" spans="1:3" x14ac:dyDescent="0.2">
      <c r="A27" s="92" t="s">
        <v>527</v>
      </c>
      <c r="B27" s="93" t="s">
        <v>526</v>
      </c>
      <c r="C27" s="292">
        <v>0</v>
      </c>
    </row>
    <row r="28" spans="1:3" x14ac:dyDescent="0.2">
      <c r="A28" s="92" t="s">
        <v>525</v>
      </c>
      <c r="B28" s="91" t="s">
        <v>524</v>
      </c>
      <c r="C28" s="292">
        <v>0</v>
      </c>
    </row>
    <row r="29" spans="1:3" x14ac:dyDescent="0.2">
      <c r="A29" s="98"/>
      <c r="B29" s="97"/>
      <c r="C29" s="293"/>
    </row>
    <row r="30" spans="1:3" x14ac:dyDescent="0.2">
      <c r="A30" s="95" t="s">
        <v>523</v>
      </c>
      <c r="B30" s="94"/>
      <c r="C30" s="294">
        <f>SUM(C31:C37)</f>
        <v>24874847.219999999</v>
      </c>
    </row>
    <row r="31" spans="1:3" x14ac:dyDescent="0.2">
      <c r="A31" s="92" t="s">
        <v>522</v>
      </c>
      <c r="B31" s="93" t="s">
        <v>270</v>
      </c>
      <c r="C31" s="292">
        <v>3359611.47</v>
      </c>
    </row>
    <row r="32" spans="1:3" x14ac:dyDescent="0.2">
      <c r="A32" s="92" t="s">
        <v>521</v>
      </c>
      <c r="B32" s="93" t="s">
        <v>261</v>
      </c>
      <c r="C32" s="292">
        <v>0</v>
      </c>
    </row>
    <row r="33" spans="1:3" x14ac:dyDescent="0.2">
      <c r="A33" s="92" t="s">
        <v>520</v>
      </c>
      <c r="B33" s="93" t="s">
        <v>258</v>
      </c>
      <c r="C33" s="292">
        <v>16785711.780000001</v>
      </c>
    </row>
    <row r="34" spans="1:3" x14ac:dyDescent="0.2">
      <c r="A34" s="92" t="s">
        <v>519</v>
      </c>
      <c r="B34" s="93" t="s">
        <v>518</v>
      </c>
      <c r="C34" s="292">
        <v>0</v>
      </c>
    </row>
    <row r="35" spans="1:3" x14ac:dyDescent="0.2">
      <c r="A35" s="92" t="s">
        <v>517</v>
      </c>
      <c r="B35" s="93" t="s">
        <v>516</v>
      </c>
      <c r="C35" s="292">
        <v>0</v>
      </c>
    </row>
    <row r="36" spans="1:3" x14ac:dyDescent="0.2">
      <c r="A36" s="92" t="s">
        <v>515</v>
      </c>
      <c r="B36" s="93" t="s">
        <v>250</v>
      </c>
      <c r="C36" s="292">
        <v>2794518.11</v>
      </c>
    </row>
    <row r="37" spans="1:3" x14ac:dyDescent="0.2">
      <c r="A37" s="92" t="s">
        <v>514</v>
      </c>
      <c r="B37" s="91" t="s">
        <v>513</v>
      </c>
      <c r="C37" s="295">
        <v>1935005.8599999999</v>
      </c>
    </row>
    <row r="38" spans="1:3" x14ac:dyDescent="0.2">
      <c r="A38" s="90"/>
      <c r="B38" s="89"/>
      <c r="C38" s="296"/>
    </row>
    <row r="39" spans="1:3" x14ac:dyDescent="0.2">
      <c r="A39" s="87" t="s">
        <v>512</v>
      </c>
      <c r="B39" s="71"/>
      <c r="C39" s="280">
        <f>C5-C7+C30</f>
        <v>85258875.219999999</v>
      </c>
    </row>
    <row r="41" spans="1:3" ht="20.45" customHeight="1" x14ac:dyDescent="0.2">
      <c r="B41" s="410" t="s">
        <v>237</v>
      </c>
      <c r="C41" s="410"/>
    </row>
  </sheetData>
  <mergeCells count="5">
    <mergeCell ref="A1:C1"/>
    <mergeCell ref="A2:C2"/>
    <mergeCell ref="A3:C3"/>
    <mergeCell ref="A4:C4"/>
    <mergeCell ref="B41:C41"/>
  </mergeCells>
  <pageMargins left="0.7" right="0.7" top="0.75" bottom="0.75" header="0.3" footer="0.3"/>
  <pageSetup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view="pageBreakPreview" zoomScaleNormal="100" zoomScaleSheetLayoutView="100" workbookViewId="0">
      <selection sqref="A1:F1"/>
    </sheetView>
  </sheetViews>
  <sheetFormatPr baseColWidth="10" defaultColWidth="9.28515625" defaultRowHeight="11.25" x14ac:dyDescent="0.2"/>
  <cols>
    <col min="1" max="1" width="12.7109375" style="129" customWidth="1"/>
    <col min="2" max="2" width="72.28515625" style="129" customWidth="1"/>
    <col min="3" max="7" width="15.7109375" style="129" customWidth="1"/>
    <col min="8" max="8" width="11.7109375" style="129" customWidth="1"/>
    <col min="9" max="9" width="13.42578125" style="129" customWidth="1"/>
    <col min="10" max="10" width="13.28515625" style="129" customWidth="1"/>
    <col min="11" max="16384" width="9.28515625" style="129"/>
  </cols>
  <sheetData>
    <row r="1" spans="1:10" ht="19.149999999999999" customHeight="1" x14ac:dyDescent="0.2">
      <c r="A1" s="381" t="s">
        <v>1527</v>
      </c>
      <c r="B1" s="400"/>
      <c r="C1" s="400"/>
      <c r="D1" s="400"/>
      <c r="E1" s="400"/>
      <c r="F1" s="400"/>
      <c r="G1" s="56" t="s">
        <v>95</v>
      </c>
      <c r="H1" s="57">
        <v>2022</v>
      </c>
    </row>
    <row r="2" spans="1:10" ht="19.149999999999999" customHeight="1" x14ac:dyDescent="0.2">
      <c r="A2" s="381" t="s">
        <v>598</v>
      </c>
      <c r="B2" s="400"/>
      <c r="C2" s="400"/>
      <c r="D2" s="400"/>
      <c r="E2" s="400"/>
      <c r="F2" s="400"/>
      <c r="G2" s="56" t="s">
        <v>97</v>
      </c>
      <c r="H2" s="57" t="s">
        <v>599</v>
      </c>
    </row>
    <row r="3" spans="1:10" ht="19.149999999999999" customHeight="1" x14ac:dyDescent="0.2">
      <c r="A3" s="381" t="s">
        <v>1526</v>
      </c>
      <c r="B3" s="400"/>
      <c r="C3" s="400"/>
      <c r="D3" s="400"/>
      <c r="E3" s="400"/>
      <c r="F3" s="400"/>
      <c r="G3" s="56" t="s">
        <v>98</v>
      </c>
      <c r="H3" s="57">
        <v>4</v>
      </c>
    </row>
    <row r="4" spans="1:10" x14ac:dyDescent="0.2">
      <c r="A4" s="58" t="s">
        <v>99</v>
      </c>
      <c r="B4" s="59"/>
      <c r="C4" s="59"/>
      <c r="D4" s="59"/>
      <c r="E4" s="59"/>
      <c r="F4" s="59"/>
      <c r="G4" s="59"/>
      <c r="H4" s="59"/>
    </row>
    <row r="7" spans="1:10" ht="25.15" customHeight="1" x14ac:dyDescent="0.2">
      <c r="A7" s="104" t="s">
        <v>101</v>
      </c>
      <c r="B7" s="104" t="s">
        <v>597</v>
      </c>
      <c r="C7" s="103" t="s">
        <v>596</v>
      </c>
      <c r="D7" s="103" t="s">
        <v>595</v>
      </c>
      <c r="E7" s="103" t="s">
        <v>594</v>
      </c>
      <c r="F7" s="103" t="s">
        <v>593</v>
      </c>
      <c r="G7" s="103" t="s">
        <v>588</v>
      </c>
      <c r="H7" s="103" t="s">
        <v>592</v>
      </c>
      <c r="I7" s="103" t="s">
        <v>591</v>
      </c>
      <c r="J7" s="103" t="s">
        <v>590</v>
      </c>
    </row>
    <row r="8" spans="1:10" s="66" customFormat="1" x14ac:dyDescent="0.2">
      <c r="A8" s="64">
        <v>7000</v>
      </c>
      <c r="B8" s="66" t="s">
        <v>589</v>
      </c>
    </row>
    <row r="9" spans="1:10" x14ac:dyDescent="0.2">
      <c r="A9" s="129">
        <v>7110</v>
      </c>
      <c r="B9" s="129" t="s">
        <v>588</v>
      </c>
      <c r="C9" s="268">
        <v>0</v>
      </c>
      <c r="D9" s="268">
        <v>0</v>
      </c>
      <c r="E9" s="268">
        <v>0</v>
      </c>
      <c r="F9" s="268">
        <v>0</v>
      </c>
    </row>
    <row r="10" spans="1:10" x14ac:dyDescent="0.2">
      <c r="A10" s="129">
        <v>7120</v>
      </c>
      <c r="B10" s="129" t="s">
        <v>587</v>
      </c>
      <c r="C10" s="268">
        <v>0</v>
      </c>
      <c r="D10" s="268">
        <v>0</v>
      </c>
      <c r="E10" s="268">
        <v>0</v>
      </c>
      <c r="F10" s="268">
        <v>0</v>
      </c>
    </row>
    <row r="11" spans="1:10" x14ac:dyDescent="0.2">
      <c r="A11" s="129">
        <v>7130</v>
      </c>
      <c r="B11" s="129" t="s">
        <v>586</v>
      </c>
      <c r="C11" s="268">
        <v>0</v>
      </c>
      <c r="D11" s="268">
        <v>0</v>
      </c>
      <c r="E11" s="268">
        <v>0</v>
      </c>
      <c r="F11" s="268">
        <v>0</v>
      </c>
    </row>
    <row r="12" spans="1:10" x14ac:dyDescent="0.2">
      <c r="A12" s="129">
        <v>7140</v>
      </c>
      <c r="B12" s="129" t="s">
        <v>585</v>
      </c>
      <c r="C12" s="268">
        <v>0</v>
      </c>
      <c r="D12" s="268">
        <v>0</v>
      </c>
      <c r="E12" s="268">
        <v>0</v>
      </c>
      <c r="F12" s="268">
        <v>0</v>
      </c>
    </row>
    <row r="13" spans="1:10" x14ac:dyDescent="0.2">
      <c r="A13" s="129">
        <v>7150</v>
      </c>
      <c r="B13" s="129" t="s">
        <v>584</v>
      </c>
      <c r="C13" s="268">
        <v>0</v>
      </c>
      <c r="D13" s="268">
        <v>0</v>
      </c>
      <c r="E13" s="268">
        <v>0</v>
      </c>
      <c r="F13" s="268">
        <v>0</v>
      </c>
    </row>
    <row r="14" spans="1:10" x14ac:dyDescent="0.2">
      <c r="A14" s="129">
        <v>7160</v>
      </c>
      <c r="B14" s="129" t="s">
        <v>583</v>
      </c>
      <c r="C14" s="268">
        <v>0</v>
      </c>
      <c r="D14" s="268">
        <v>0</v>
      </c>
      <c r="E14" s="268">
        <v>0</v>
      </c>
      <c r="F14" s="268">
        <v>0</v>
      </c>
    </row>
    <row r="15" spans="1:10" x14ac:dyDescent="0.2">
      <c r="A15" s="129">
        <v>7210</v>
      </c>
      <c r="B15" s="129" t="s">
        <v>582</v>
      </c>
      <c r="C15" s="268">
        <v>0</v>
      </c>
      <c r="D15" s="268">
        <v>0</v>
      </c>
      <c r="E15" s="268">
        <v>0</v>
      </c>
      <c r="F15" s="268">
        <v>0</v>
      </c>
    </row>
    <row r="16" spans="1:10" x14ac:dyDescent="0.2">
      <c r="A16" s="129">
        <v>7220</v>
      </c>
      <c r="B16" s="129" t="s">
        <v>581</v>
      </c>
      <c r="C16" s="268">
        <v>0</v>
      </c>
      <c r="D16" s="268">
        <v>0</v>
      </c>
      <c r="E16" s="268">
        <v>0</v>
      </c>
      <c r="F16" s="268">
        <v>0</v>
      </c>
    </row>
    <row r="17" spans="1:6" x14ac:dyDescent="0.2">
      <c r="A17" s="129">
        <v>7230</v>
      </c>
      <c r="B17" s="129" t="s">
        <v>580</v>
      </c>
      <c r="C17" s="268">
        <v>0</v>
      </c>
      <c r="D17" s="268">
        <v>0</v>
      </c>
      <c r="E17" s="268">
        <v>0</v>
      </c>
      <c r="F17" s="268">
        <v>0</v>
      </c>
    </row>
    <row r="18" spans="1:6" x14ac:dyDescent="0.2">
      <c r="A18" s="129">
        <v>7240</v>
      </c>
      <c r="B18" s="129" t="s">
        <v>579</v>
      </c>
      <c r="C18" s="268">
        <v>0</v>
      </c>
      <c r="D18" s="268">
        <v>0</v>
      </c>
      <c r="E18" s="268">
        <v>0</v>
      </c>
      <c r="F18" s="268">
        <v>0</v>
      </c>
    </row>
    <row r="19" spans="1:6" x14ac:dyDescent="0.2">
      <c r="A19" s="129">
        <v>7250</v>
      </c>
      <c r="B19" s="129" t="s">
        <v>578</v>
      </c>
      <c r="C19" s="268">
        <v>0</v>
      </c>
      <c r="D19" s="268">
        <v>0</v>
      </c>
      <c r="E19" s="268">
        <v>0</v>
      </c>
      <c r="F19" s="268">
        <v>0</v>
      </c>
    </row>
    <row r="20" spans="1:6" x14ac:dyDescent="0.2">
      <c r="A20" s="129">
        <v>7260</v>
      </c>
      <c r="B20" s="129" t="s">
        <v>577</v>
      </c>
      <c r="C20" s="268">
        <v>0</v>
      </c>
      <c r="D20" s="268">
        <v>0</v>
      </c>
      <c r="E20" s="268">
        <v>0</v>
      </c>
      <c r="F20" s="268">
        <v>0</v>
      </c>
    </row>
    <row r="21" spans="1:6" x14ac:dyDescent="0.2">
      <c r="A21" s="129">
        <v>7310</v>
      </c>
      <c r="B21" s="129" t="s">
        <v>576</v>
      </c>
      <c r="C21" s="268">
        <v>0</v>
      </c>
      <c r="D21" s="268">
        <v>0</v>
      </c>
      <c r="E21" s="268">
        <v>0</v>
      </c>
      <c r="F21" s="268">
        <v>0</v>
      </c>
    </row>
    <row r="22" spans="1:6" x14ac:dyDescent="0.2">
      <c r="A22" s="129">
        <v>7320</v>
      </c>
      <c r="B22" s="129" t="s">
        <v>575</v>
      </c>
      <c r="C22" s="268">
        <v>0</v>
      </c>
      <c r="D22" s="268">
        <v>0</v>
      </c>
      <c r="E22" s="268">
        <v>0</v>
      </c>
      <c r="F22" s="268">
        <v>0</v>
      </c>
    </row>
    <row r="23" spans="1:6" x14ac:dyDescent="0.2">
      <c r="A23" s="129">
        <v>7330</v>
      </c>
      <c r="B23" s="129" t="s">
        <v>574</v>
      </c>
      <c r="C23" s="268">
        <v>0</v>
      </c>
      <c r="D23" s="268">
        <v>0</v>
      </c>
      <c r="E23" s="268">
        <v>0</v>
      </c>
      <c r="F23" s="268">
        <v>0</v>
      </c>
    </row>
    <row r="24" spans="1:6" x14ac:dyDescent="0.2">
      <c r="A24" s="129">
        <v>7340</v>
      </c>
      <c r="B24" s="129" t="s">
        <v>573</v>
      </c>
      <c r="C24" s="268">
        <v>0</v>
      </c>
      <c r="D24" s="268">
        <v>0</v>
      </c>
      <c r="E24" s="268">
        <v>0</v>
      </c>
      <c r="F24" s="268">
        <v>0</v>
      </c>
    </row>
    <row r="25" spans="1:6" x14ac:dyDescent="0.2">
      <c r="A25" s="129">
        <v>7350</v>
      </c>
      <c r="B25" s="129" t="s">
        <v>572</v>
      </c>
      <c r="C25" s="268">
        <v>0</v>
      </c>
      <c r="D25" s="268">
        <v>0</v>
      </c>
      <c r="E25" s="268">
        <v>0</v>
      </c>
      <c r="F25" s="268">
        <v>0</v>
      </c>
    </row>
    <row r="26" spans="1:6" x14ac:dyDescent="0.2">
      <c r="A26" s="129">
        <v>7360</v>
      </c>
      <c r="B26" s="129" t="s">
        <v>571</v>
      </c>
      <c r="C26" s="268">
        <v>0</v>
      </c>
      <c r="D26" s="268">
        <v>0</v>
      </c>
      <c r="E26" s="268">
        <v>0</v>
      </c>
      <c r="F26" s="268">
        <v>0</v>
      </c>
    </row>
    <row r="27" spans="1:6" x14ac:dyDescent="0.2">
      <c r="A27" s="129">
        <v>7410</v>
      </c>
      <c r="B27" s="129" t="s">
        <v>1241</v>
      </c>
      <c r="C27" s="268">
        <v>0</v>
      </c>
      <c r="D27" s="268">
        <v>0</v>
      </c>
      <c r="E27" s="268">
        <v>0</v>
      </c>
      <c r="F27" s="268">
        <v>0</v>
      </c>
    </row>
    <row r="28" spans="1:6" x14ac:dyDescent="0.2">
      <c r="A28" s="129">
        <v>7420</v>
      </c>
      <c r="B28" s="129" t="s">
        <v>569</v>
      </c>
      <c r="C28" s="268">
        <v>0</v>
      </c>
      <c r="D28" s="268">
        <v>0</v>
      </c>
      <c r="E28" s="268">
        <v>0</v>
      </c>
      <c r="F28" s="268">
        <v>0</v>
      </c>
    </row>
    <row r="29" spans="1:6" x14ac:dyDescent="0.2">
      <c r="A29" s="129">
        <v>7510</v>
      </c>
      <c r="B29" s="129" t="s">
        <v>568</v>
      </c>
      <c r="C29" s="268">
        <v>0</v>
      </c>
      <c r="D29" s="268">
        <v>0</v>
      </c>
      <c r="E29" s="268">
        <v>0</v>
      </c>
      <c r="F29" s="268">
        <v>0</v>
      </c>
    </row>
    <row r="30" spans="1:6" x14ac:dyDescent="0.2">
      <c r="A30" s="129">
        <v>7520</v>
      </c>
      <c r="B30" s="129" t="s">
        <v>567</v>
      </c>
      <c r="C30" s="268">
        <v>0</v>
      </c>
      <c r="D30" s="268">
        <v>0</v>
      </c>
      <c r="E30" s="268">
        <v>0</v>
      </c>
      <c r="F30" s="268">
        <v>0</v>
      </c>
    </row>
    <row r="31" spans="1:6" x14ac:dyDescent="0.2">
      <c r="A31" s="129">
        <v>7610</v>
      </c>
      <c r="B31" s="129" t="s">
        <v>566</v>
      </c>
      <c r="C31" s="268">
        <v>0</v>
      </c>
      <c r="D31" s="268">
        <v>0</v>
      </c>
      <c r="E31" s="268">
        <v>0</v>
      </c>
      <c r="F31" s="268">
        <v>0</v>
      </c>
    </row>
    <row r="32" spans="1:6" x14ac:dyDescent="0.2">
      <c r="A32" s="129">
        <v>7620</v>
      </c>
      <c r="B32" s="129" t="s">
        <v>565</v>
      </c>
      <c r="C32" s="268">
        <v>0</v>
      </c>
      <c r="D32" s="268">
        <v>0</v>
      </c>
      <c r="E32" s="268">
        <v>0</v>
      </c>
      <c r="F32" s="268">
        <v>0</v>
      </c>
    </row>
    <row r="33" spans="1:6" x14ac:dyDescent="0.2">
      <c r="A33" s="129">
        <v>7630</v>
      </c>
      <c r="B33" s="129" t="s">
        <v>564</v>
      </c>
      <c r="C33" s="268">
        <v>0</v>
      </c>
      <c r="D33" s="268">
        <v>0</v>
      </c>
      <c r="E33" s="268">
        <v>0</v>
      </c>
      <c r="F33" s="268">
        <v>0</v>
      </c>
    </row>
    <row r="34" spans="1:6" x14ac:dyDescent="0.2">
      <c r="A34" s="129">
        <v>7640</v>
      </c>
      <c r="B34" s="129" t="s">
        <v>563</v>
      </c>
      <c r="C34" s="268">
        <v>0</v>
      </c>
      <c r="D34" s="268">
        <v>0</v>
      </c>
      <c r="E34" s="268">
        <v>0</v>
      </c>
      <c r="F34" s="268">
        <v>0</v>
      </c>
    </row>
    <row r="35" spans="1:6" s="66" customFormat="1" x14ac:dyDescent="0.2">
      <c r="A35" s="64">
        <v>8000</v>
      </c>
      <c r="B35" s="66" t="s">
        <v>562</v>
      </c>
      <c r="C35" s="272"/>
      <c r="D35" s="272"/>
      <c r="E35" s="272"/>
      <c r="F35" s="272"/>
    </row>
    <row r="36" spans="1:6" x14ac:dyDescent="0.2">
      <c r="A36" s="129">
        <v>8110</v>
      </c>
      <c r="B36" s="129" t="s">
        <v>561</v>
      </c>
      <c r="C36" s="268">
        <v>0</v>
      </c>
      <c r="D36" s="268">
        <v>146471881</v>
      </c>
      <c r="E36" s="268">
        <v>0</v>
      </c>
      <c r="F36" s="268">
        <f t="shared" ref="F36:F47" si="0">+C36+D36-E36</f>
        <v>146471881</v>
      </c>
    </row>
    <row r="37" spans="1:6" x14ac:dyDescent="0.2">
      <c r="A37" s="129">
        <v>8120</v>
      </c>
      <c r="B37" s="129" t="s">
        <v>560</v>
      </c>
      <c r="C37" s="268">
        <v>0</v>
      </c>
      <c r="D37" s="268">
        <v>108444338.3</v>
      </c>
      <c r="E37" s="268">
        <v>146471881</v>
      </c>
      <c r="F37" s="268">
        <f t="shared" si="0"/>
        <v>-38027542.700000003</v>
      </c>
    </row>
    <row r="38" spans="1:6" x14ac:dyDescent="0.2">
      <c r="A38" s="129">
        <v>8130</v>
      </c>
      <c r="B38" s="129" t="s">
        <v>559</v>
      </c>
      <c r="C38" s="268">
        <v>0</v>
      </c>
      <c r="D38" s="268">
        <v>0</v>
      </c>
      <c r="E38" s="268">
        <v>0</v>
      </c>
      <c r="F38" s="268">
        <f t="shared" si="0"/>
        <v>0</v>
      </c>
    </row>
    <row r="39" spans="1:6" x14ac:dyDescent="0.2">
      <c r="A39" s="129">
        <v>8140</v>
      </c>
      <c r="B39" s="129" t="s">
        <v>558</v>
      </c>
      <c r="C39" s="268">
        <v>0</v>
      </c>
      <c r="D39" s="268">
        <v>108444338.3</v>
      </c>
      <c r="E39" s="268">
        <v>108444338.3</v>
      </c>
      <c r="F39" s="268">
        <f t="shared" si="0"/>
        <v>0</v>
      </c>
    </row>
    <row r="40" spans="1:6" x14ac:dyDescent="0.2">
      <c r="A40" s="129">
        <v>8150</v>
      </c>
      <c r="B40" s="129" t="s">
        <v>557</v>
      </c>
      <c r="C40" s="268">
        <v>0</v>
      </c>
      <c r="D40" s="268">
        <v>0</v>
      </c>
      <c r="E40" s="268">
        <v>108444338.3</v>
      </c>
      <c r="F40" s="268">
        <f t="shared" si="0"/>
        <v>-108444338.3</v>
      </c>
    </row>
    <row r="41" spans="1:6" x14ac:dyDescent="0.2">
      <c r="A41" s="129">
        <v>8210</v>
      </c>
      <c r="B41" s="129" t="s">
        <v>556</v>
      </c>
      <c r="C41" s="268">
        <v>0</v>
      </c>
      <c r="D41" s="268">
        <v>0</v>
      </c>
      <c r="E41" s="268">
        <v>146471881</v>
      </c>
      <c r="F41" s="268">
        <f t="shared" si="0"/>
        <v>-146471881</v>
      </c>
    </row>
    <row r="42" spans="1:6" x14ac:dyDescent="0.2">
      <c r="A42" s="129">
        <v>8220</v>
      </c>
      <c r="B42" s="129" t="s">
        <v>555</v>
      </c>
      <c r="C42" s="268">
        <v>0</v>
      </c>
      <c r="D42" s="268">
        <v>146471881</v>
      </c>
      <c r="E42" s="268">
        <v>71706543.540000007</v>
      </c>
      <c r="F42" s="268">
        <f t="shared" si="0"/>
        <v>74765337.459999993</v>
      </c>
    </row>
    <row r="43" spans="1:6" x14ac:dyDescent="0.2">
      <c r="A43" s="129">
        <v>8230</v>
      </c>
      <c r="B43" s="129" t="s">
        <v>554</v>
      </c>
      <c r="C43" s="268">
        <v>0</v>
      </c>
      <c r="D43" s="268">
        <v>0</v>
      </c>
      <c r="E43" s="268">
        <v>0</v>
      </c>
      <c r="F43" s="268">
        <f t="shared" si="0"/>
        <v>0</v>
      </c>
    </row>
    <row r="44" spans="1:6" x14ac:dyDescent="0.2">
      <c r="A44" s="129">
        <v>8240</v>
      </c>
      <c r="B44" s="129" t="s">
        <v>553</v>
      </c>
      <c r="C44" s="268">
        <v>0</v>
      </c>
      <c r="D44" s="268">
        <v>71706543.540000007</v>
      </c>
      <c r="E44" s="268">
        <v>70090733.870000005</v>
      </c>
      <c r="F44" s="268">
        <f t="shared" si="0"/>
        <v>1615809.6700000018</v>
      </c>
    </row>
    <row r="45" spans="1:6" x14ac:dyDescent="0.2">
      <c r="A45" s="129">
        <v>8250</v>
      </c>
      <c r="B45" s="129" t="s">
        <v>552</v>
      </c>
      <c r="C45" s="268">
        <v>0</v>
      </c>
      <c r="D45" s="268">
        <v>70090733.870000005</v>
      </c>
      <c r="E45" s="268">
        <v>68588503.090000004</v>
      </c>
      <c r="F45" s="268">
        <f t="shared" si="0"/>
        <v>1502230.7800000012</v>
      </c>
    </row>
    <row r="46" spans="1:6" x14ac:dyDescent="0.2">
      <c r="A46" s="129">
        <v>8260</v>
      </c>
      <c r="B46" s="129" t="s">
        <v>551</v>
      </c>
      <c r="C46" s="268">
        <v>0</v>
      </c>
      <c r="D46" s="268">
        <v>68588503.090000004</v>
      </c>
      <c r="E46" s="268">
        <v>68588503.090000004</v>
      </c>
      <c r="F46" s="268">
        <f t="shared" si="0"/>
        <v>0</v>
      </c>
    </row>
    <row r="47" spans="1:6" x14ac:dyDescent="0.2">
      <c r="A47" s="129">
        <v>8270</v>
      </c>
      <c r="B47" s="129" t="s">
        <v>550</v>
      </c>
      <c r="C47" s="268">
        <v>0</v>
      </c>
      <c r="D47" s="268">
        <v>68588503.090000004</v>
      </c>
      <c r="E47" s="268">
        <v>0</v>
      </c>
      <c r="F47" s="268">
        <f t="shared" si="0"/>
        <v>68588503.090000004</v>
      </c>
    </row>
    <row r="48" spans="1:6" x14ac:dyDescent="0.2">
      <c r="A48" s="102"/>
    </row>
    <row r="49" spans="1:2" x14ac:dyDescent="0.2">
      <c r="A49" s="102"/>
      <c r="B49" s="40" t="s">
        <v>237</v>
      </c>
    </row>
  </sheetData>
  <sheetProtection formatCells="0" formatColumns="0" formatRows="0" insertColumns="0" insertRows="0" insertHyperlinks="0" deleteColumns="0" deleteRows="0" sort="0" autoFilter="0" pivotTables="0"/>
  <mergeCells count="3">
    <mergeCell ref="A1:F1"/>
    <mergeCell ref="A2:F2"/>
    <mergeCell ref="A3:F3"/>
  </mergeCells>
  <printOptions horizontalCentered="1"/>
  <pageMargins left="0.19685039370078741" right="0.19685039370078741" top="0.39370078740157483" bottom="0.39370078740157483" header="0.31496062992125984" footer="0.31496062992125984"/>
  <pageSetup scale="66" orientation="landscape"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7"/>
  <sheetViews>
    <sheetView showGridLines="0" view="pageBreakPreview" zoomScaleNormal="90" zoomScaleSheetLayoutView="100" workbookViewId="0">
      <selection sqref="A1:F1"/>
    </sheetView>
  </sheetViews>
  <sheetFormatPr baseColWidth="10" defaultColWidth="9.140625" defaultRowHeight="11.25" x14ac:dyDescent="0.2"/>
  <cols>
    <col min="1" max="1" width="15.85546875" style="40" customWidth="1"/>
    <col min="2" max="2" width="64.5703125" style="40" bestFit="1" customWidth="1"/>
    <col min="3" max="3" width="16.42578125" style="40" bestFit="1" customWidth="1"/>
    <col min="4" max="4" width="19.140625" style="40" customWidth="1"/>
    <col min="5" max="5" width="24.5703125" style="40" customWidth="1"/>
    <col min="6" max="6" width="22.7109375" style="40" customWidth="1"/>
    <col min="7" max="8" width="16.7109375" style="40" customWidth="1"/>
    <col min="9" max="16384" width="9.140625" style="40"/>
  </cols>
  <sheetData>
    <row r="1" spans="1:8" s="127" customFormat="1" ht="18.95" customHeight="1" x14ac:dyDescent="0.25">
      <c r="A1" s="379" t="s">
        <v>1664</v>
      </c>
      <c r="B1" s="380"/>
      <c r="C1" s="380"/>
      <c r="D1" s="380"/>
      <c r="E1" s="380"/>
      <c r="F1" s="380"/>
      <c r="G1" s="36" t="s">
        <v>95</v>
      </c>
      <c r="H1" s="37">
        <v>2022</v>
      </c>
    </row>
    <row r="2" spans="1:8" s="127" customFormat="1" ht="18.95" customHeight="1" x14ac:dyDescent="0.25">
      <c r="A2" s="379" t="s">
        <v>96</v>
      </c>
      <c r="B2" s="380"/>
      <c r="C2" s="380"/>
      <c r="D2" s="380"/>
      <c r="E2" s="380"/>
      <c r="F2" s="380"/>
      <c r="G2" s="36" t="s">
        <v>97</v>
      </c>
      <c r="H2" s="37" t="s">
        <v>599</v>
      </c>
    </row>
    <row r="3" spans="1:8" s="127" customFormat="1" ht="18.95" customHeight="1" x14ac:dyDescent="0.25">
      <c r="A3" s="379" t="s">
        <v>1663</v>
      </c>
      <c r="B3" s="380"/>
      <c r="C3" s="380"/>
      <c r="D3" s="380"/>
      <c r="E3" s="380"/>
      <c r="F3" s="380"/>
      <c r="G3" s="36" t="s">
        <v>98</v>
      </c>
      <c r="H3" s="37">
        <v>4</v>
      </c>
    </row>
    <row r="4" spans="1:8" x14ac:dyDescent="0.2">
      <c r="A4" s="38" t="s">
        <v>99</v>
      </c>
      <c r="B4" s="39"/>
      <c r="C4" s="39"/>
      <c r="D4" s="39"/>
      <c r="E4" s="39"/>
      <c r="F4" s="39"/>
      <c r="G4" s="39"/>
      <c r="H4" s="39"/>
    </row>
    <row r="6" spans="1:8" x14ac:dyDescent="0.2">
      <c r="A6" s="39" t="s">
        <v>100</v>
      </c>
      <c r="B6" s="39"/>
      <c r="C6" s="39"/>
      <c r="D6" s="39"/>
      <c r="E6" s="39"/>
      <c r="F6" s="39"/>
      <c r="G6" s="39"/>
      <c r="H6" s="39"/>
    </row>
    <row r="7" spans="1:8" x14ac:dyDescent="0.2">
      <c r="A7" s="41" t="s">
        <v>101</v>
      </c>
      <c r="B7" s="41" t="s">
        <v>102</v>
      </c>
      <c r="C7" s="41" t="s">
        <v>103</v>
      </c>
      <c r="D7" s="41" t="s">
        <v>104</v>
      </c>
      <c r="E7" s="41"/>
      <c r="F7" s="41"/>
      <c r="G7" s="41"/>
      <c r="H7" s="41"/>
    </row>
    <row r="8" spans="1:8" x14ac:dyDescent="0.2">
      <c r="A8" s="42">
        <v>1114</v>
      </c>
      <c r="B8" s="40" t="s">
        <v>105</v>
      </c>
      <c r="C8" s="267">
        <v>0</v>
      </c>
    </row>
    <row r="9" spans="1:8" x14ac:dyDescent="0.2">
      <c r="A9" s="42">
        <v>1115</v>
      </c>
      <c r="B9" s="40" t="s">
        <v>106</v>
      </c>
      <c r="C9" s="267">
        <v>0</v>
      </c>
    </row>
    <row r="10" spans="1:8" x14ac:dyDescent="0.2">
      <c r="A10" s="42">
        <v>1121</v>
      </c>
      <c r="B10" s="40" t="s">
        <v>107</v>
      </c>
      <c r="C10" s="267">
        <v>0</v>
      </c>
    </row>
    <row r="11" spans="1:8" x14ac:dyDescent="0.2">
      <c r="A11" s="42">
        <v>1211</v>
      </c>
      <c r="B11" s="40" t="s">
        <v>108</v>
      </c>
      <c r="C11" s="267">
        <v>0</v>
      </c>
    </row>
    <row r="13" spans="1:8" x14ac:dyDescent="0.2">
      <c r="A13" s="39" t="s">
        <v>109</v>
      </c>
      <c r="B13" s="39"/>
      <c r="C13" s="39"/>
      <c r="D13" s="39"/>
      <c r="E13" s="39"/>
      <c r="F13" s="39"/>
      <c r="G13" s="39"/>
      <c r="H13" s="39"/>
    </row>
    <row r="14" spans="1:8" x14ac:dyDescent="0.2">
      <c r="A14" s="41" t="s">
        <v>101</v>
      </c>
      <c r="B14" s="41" t="s">
        <v>102</v>
      </c>
      <c r="C14" s="41" t="s">
        <v>103</v>
      </c>
      <c r="D14" s="41">
        <v>2021</v>
      </c>
      <c r="E14" s="41">
        <f>D14-1</f>
        <v>2020</v>
      </c>
      <c r="F14" s="41">
        <f>E14-1</f>
        <v>2019</v>
      </c>
      <c r="G14" s="41">
        <f>F14-1</f>
        <v>2018</v>
      </c>
      <c r="H14" s="41" t="s">
        <v>110</v>
      </c>
    </row>
    <row r="15" spans="1:8" x14ac:dyDescent="0.2">
      <c r="A15" s="42">
        <v>1122</v>
      </c>
      <c r="B15" s="40" t="s">
        <v>111</v>
      </c>
      <c r="C15" s="114">
        <v>0</v>
      </c>
      <c r="D15" s="114">
        <v>0</v>
      </c>
      <c r="E15" s="114">
        <v>0</v>
      </c>
      <c r="F15" s="114">
        <v>0</v>
      </c>
      <c r="G15" s="114">
        <v>0</v>
      </c>
    </row>
    <row r="16" spans="1:8" x14ac:dyDescent="0.2">
      <c r="A16" s="42">
        <v>1124</v>
      </c>
      <c r="B16" s="40" t="s">
        <v>112</v>
      </c>
      <c r="C16" s="114">
        <v>0</v>
      </c>
      <c r="D16" s="114">
        <v>0</v>
      </c>
      <c r="E16" s="114">
        <v>0</v>
      </c>
      <c r="F16" s="114">
        <v>0</v>
      </c>
      <c r="G16" s="114">
        <v>0</v>
      </c>
    </row>
    <row r="17" spans="1:8" x14ac:dyDescent="0.2">
      <c r="A17" s="39" t="s">
        <v>113</v>
      </c>
      <c r="B17" s="39"/>
      <c r="C17" s="39"/>
      <c r="D17" s="39"/>
      <c r="E17" s="39"/>
      <c r="F17" s="39"/>
      <c r="G17" s="39"/>
      <c r="H17" s="39"/>
    </row>
    <row r="18" spans="1:8" x14ac:dyDescent="0.2">
      <c r="A18" s="41" t="s">
        <v>101</v>
      </c>
      <c r="B18" s="41" t="s">
        <v>102</v>
      </c>
      <c r="C18" s="41" t="s">
        <v>103</v>
      </c>
      <c r="D18" s="41" t="s">
        <v>114</v>
      </c>
      <c r="E18" s="41" t="s">
        <v>115</v>
      </c>
      <c r="F18" s="41" t="s">
        <v>116</v>
      </c>
      <c r="G18" s="41" t="s">
        <v>117</v>
      </c>
      <c r="H18" s="41" t="s">
        <v>118</v>
      </c>
    </row>
    <row r="19" spans="1:8" x14ac:dyDescent="0.2">
      <c r="A19" s="42">
        <v>1123</v>
      </c>
      <c r="B19" s="40" t="s">
        <v>119</v>
      </c>
      <c r="C19" s="268">
        <v>242881.63</v>
      </c>
      <c r="D19" s="268">
        <v>242881.63</v>
      </c>
      <c r="E19" s="268">
        <v>0</v>
      </c>
      <c r="F19" s="268">
        <v>0</v>
      </c>
      <c r="G19" s="268">
        <v>0</v>
      </c>
    </row>
    <row r="20" spans="1:8" x14ac:dyDescent="0.2">
      <c r="A20" s="42" t="s">
        <v>1662</v>
      </c>
      <c r="B20" s="40" t="s">
        <v>1661</v>
      </c>
      <c r="C20" s="268">
        <v>242881.63</v>
      </c>
      <c r="D20" s="268">
        <v>242881.63</v>
      </c>
      <c r="E20" s="268">
        <v>0</v>
      </c>
      <c r="F20" s="268">
        <v>0</v>
      </c>
      <c r="G20" s="268">
        <v>0</v>
      </c>
    </row>
    <row r="21" spans="1:8" x14ac:dyDescent="0.2">
      <c r="A21" s="42" t="s">
        <v>1660</v>
      </c>
      <c r="B21" s="40" t="s">
        <v>1659</v>
      </c>
      <c r="C21" s="268">
        <v>7000</v>
      </c>
      <c r="D21" s="268">
        <v>7000</v>
      </c>
      <c r="E21" s="268">
        <v>0</v>
      </c>
      <c r="F21" s="268">
        <v>0</v>
      </c>
      <c r="G21" s="268">
        <v>0</v>
      </c>
      <c r="H21" s="40" t="s">
        <v>1639</v>
      </c>
    </row>
    <row r="22" spans="1:8" x14ac:dyDescent="0.2">
      <c r="A22" s="42" t="s">
        <v>1658</v>
      </c>
      <c r="B22" s="40" t="s">
        <v>1657</v>
      </c>
      <c r="C22" s="268">
        <v>4786.16</v>
      </c>
      <c r="D22" s="268">
        <v>4786.16</v>
      </c>
      <c r="E22" s="268">
        <v>0</v>
      </c>
      <c r="F22" s="268">
        <v>0</v>
      </c>
      <c r="G22" s="268">
        <v>0</v>
      </c>
      <c r="H22" s="40" t="s">
        <v>1639</v>
      </c>
    </row>
    <row r="23" spans="1:8" x14ac:dyDescent="0.2">
      <c r="A23" s="42" t="s">
        <v>1656</v>
      </c>
      <c r="B23" s="40" t="s">
        <v>1655</v>
      </c>
      <c r="C23" s="268">
        <v>30419.84</v>
      </c>
      <c r="D23" s="268">
        <v>30419.84</v>
      </c>
      <c r="E23" s="268">
        <v>0</v>
      </c>
      <c r="F23" s="268">
        <v>0</v>
      </c>
      <c r="G23" s="268">
        <v>0</v>
      </c>
      <c r="H23" s="40" t="s">
        <v>1639</v>
      </c>
    </row>
    <row r="24" spans="1:8" x14ac:dyDescent="0.2">
      <c r="A24" s="42" t="s">
        <v>1654</v>
      </c>
      <c r="B24" s="40" t="s">
        <v>1653</v>
      </c>
      <c r="C24" s="268">
        <v>5000</v>
      </c>
      <c r="D24" s="268">
        <v>5000</v>
      </c>
      <c r="E24" s="268">
        <v>0</v>
      </c>
      <c r="F24" s="268">
        <v>0</v>
      </c>
      <c r="G24" s="268">
        <v>0</v>
      </c>
      <c r="H24" s="40" t="s">
        <v>1639</v>
      </c>
    </row>
    <row r="25" spans="1:8" x14ac:dyDescent="0.2">
      <c r="A25" s="42" t="s">
        <v>1652</v>
      </c>
      <c r="B25" s="40" t="s">
        <v>1651</v>
      </c>
      <c r="C25" s="268">
        <v>83000</v>
      </c>
      <c r="D25" s="268">
        <v>83000</v>
      </c>
      <c r="E25" s="268">
        <v>0</v>
      </c>
      <c r="F25" s="268">
        <v>0</v>
      </c>
      <c r="G25" s="268">
        <v>0</v>
      </c>
      <c r="H25" s="40" t="s">
        <v>1639</v>
      </c>
    </row>
    <row r="26" spans="1:8" x14ac:dyDescent="0.2">
      <c r="A26" s="42" t="s">
        <v>1650</v>
      </c>
      <c r="B26" s="40" t="s">
        <v>1578</v>
      </c>
      <c r="C26" s="268">
        <v>737.58</v>
      </c>
      <c r="D26" s="268">
        <v>737.58</v>
      </c>
      <c r="E26" s="268">
        <v>0</v>
      </c>
      <c r="F26" s="268">
        <v>0</v>
      </c>
      <c r="G26" s="268">
        <v>0</v>
      </c>
      <c r="H26" s="40" t="s">
        <v>1639</v>
      </c>
    </row>
    <row r="27" spans="1:8" x14ac:dyDescent="0.2">
      <c r="A27" s="42" t="s">
        <v>1649</v>
      </c>
      <c r="B27" s="40" t="s">
        <v>1648</v>
      </c>
      <c r="C27" s="268">
        <v>30419.84</v>
      </c>
      <c r="D27" s="268">
        <v>30419.84</v>
      </c>
      <c r="E27" s="268">
        <v>0</v>
      </c>
      <c r="F27" s="268">
        <v>0</v>
      </c>
      <c r="G27" s="268">
        <v>0</v>
      </c>
      <c r="H27" s="40" t="s">
        <v>1639</v>
      </c>
    </row>
    <row r="28" spans="1:8" x14ac:dyDescent="0.2">
      <c r="A28" s="42" t="s">
        <v>1647</v>
      </c>
      <c r="B28" s="40" t="s">
        <v>1646</v>
      </c>
      <c r="C28" s="268">
        <v>8200</v>
      </c>
      <c r="D28" s="268">
        <v>8200</v>
      </c>
      <c r="E28" s="268">
        <v>0</v>
      </c>
      <c r="F28" s="268">
        <v>0</v>
      </c>
      <c r="G28" s="268">
        <v>0</v>
      </c>
      <c r="H28" s="40" t="s">
        <v>1639</v>
      </c>
    </row>
    <row r="29" spans="1:8" x14ac:dyDescent="0.2">
      <c r="A29" s="42" t="s">
        <v>1645</v>
      </c>
      <c r="B29" s="40" t="s">
        <v>1644</v>
      </c>
      <c r="C29" s="268">
        <v>27589.439999999999</v>
      </c>
      <c r="D29" s="268">
        <v>27589.439999999999</v>
      </c>
      <c r="E29" s="268">
        <v>0</v>
      </c>
      <c r="F29" s="268">
        <v>0</v>
      </c>
      <c r="G29" s="268">
        <v>0</v>
      </c>
      <c r="H29" s="40" t="s">
        <v>1639</v>
      </c>
    </row>
    <row r="30" spans="1:8" x14ac:dyDescent="0.2">
      <c r="A30" s="42" t="s">
        <v>1643</v>
      </c>
      <c r="B30" s="40" t="s">
        <v>1642</v>
      </c>
      <c r="C30" s="268">
        <v>17518.849999999999</v>
      </c>
      <c r="D30" s="268">
        <v>17518.849999999999</v>
      </c>
      <c r="E30" s="268">
        <v>0</v>
      </c>
      <c r="F30" s="268">
        <v>0</v>
      </c>
      <c r="G30" s="268">
        <v>0</v>
      </c>
      <c r="H30" s="40" t="s">
        <v>1639</v>
      </c>
    </row>
    <row r="31" spans="1:8" x14ac:dyDescent="0.2">
      <c r="A31" s="42" t="s">
        <v>1641</v>
      </c>
      <c r="B31" s="40" t="s">
        <v>1640</v>
      </c>
      <c r="C31" s="268">
        <v>7604.96</v>
      </c>
      <c r="D31" s="268">
        <v>7604.96</v>
      </c>
      <c r="E31" s="268">
        <v>0</v>
      </c>
      <c r="F31" s="268">
        <v>0</v>
      </c>
      <c r="G31" s="268">
        <v>0</v>
      </c>
      <c r="H31" s="40" t="s">
        <v>1639</v>
      </c>
    </row>
    <row r="32" spans="1:8" x14ac:dyDescent="0.2">
      <c r="A32" s="42" t="s">
        <v>1638</v>
      </c>
      <c r="B32" s="40" t="s">
        <v>1637</v>
      </c>
      <c r="C32" s="268">
        <v>7604.96</v>
      </c>
      <c r="D32" s="268">
        <v>7604.96</v>
      </c>
      <c r="E32" s="268">
        <v>0</v>
      </c>
      <c r="F32" s="268">
        <v>0</v>
      </c>
      <c r="G32" s="268">
        <v>0</v>
      </c>
    </row>
    <row r="33" spans="1:8" x14ac:dyDescent="0.2">
      <c r="A33" s="42" t="s">
        <v>1636</v>
      </c>
      <c r="B33" s="40" t="s">
        <v>1635</v>
      </c>
      <c r="C33" s="268">
        <v>13000</v>
      </c>
      <c r="D33" s="268">
        <v>13000</v>
      </c>
      <c r="E33" s="268">
        <v>0</v>
      </c>
      <c r="F33" s="268">
        <v>0</v>
      </c>
      <c r="G33" s="268">
        <v>0</v>
      </c>
    </row>
    <row r="34" spans="1:8" x14ac:dyDescent="0.2">
      <c r="A34" s="123">
        <v>1131</v>
      </c>
      <c r="B34" s="124" t="s">
        <v>123</v>
      </c>
      <c r="C34" s="268">
        <v>706062.21</v>
      </c>
      <c r="D34" s="268">
        <v>706062.21</v>
      </c>
      <c r="E34" s="268">
        <v>0</v>
      </c>
      <c r="F34" s="268">
        <v>0</v>
      </c>
      <c r="G34" s="268">
        <v>0</v>
      </c>
    </row>
    <row r="35" spans="1:8" x14ac:dyDescent="0.2">
      <c r="A35" s="123" t="s">
        <v>1634</v>
      </c>
      <c r="B35" s="124" t="s">
        <v>1633</v>
      </c>
      <c r="C35" s="268">
        <v>706062.21</v>
      </c>
      <c r="D35" s="268">
        <v>706062.21</v>
      </c>
      <c r="E35" s="268">
        <v>0</v>
      </c>
      <c r="F35" s="268">
        <v>0</v>
      </c>
      <c r="G35" s="268">
        <v>0</v>
      </c>
    </row>
    <row r="36" spans="1:8" x14ac:dyDescent="0.2">
      <c r="A36" s="42" t="s">
        <v>1632</v>
      </c>
      <c r="B36" s="40" t="s">
        <v>1631</v>
      </c>
      <c r="C36" s="268">
        <v>706062.21</v>
      </c>
      <c r="D36" s="268">
        <v>706062.21</v>
      </c>
      <c r="E36" s="268">
        <v>0</v>
      </c>
      <c r="F36" s="268">
        <v>0</v>
      </c>
      <c r="G36" s="268">
        <v>0</v>
      </c>
      <c r="H36" s="40" t="s">
        <v>1630</v>
      </c>
    </row>
    <row r="37" spans="1:8" x14ac:dyDescent="0.2">
      <c r="A37" s="42"/>
      <c r="C37" s="43"/>
      <c r="D37" s="43"/>
      <c r="E37" s="43"/>
      <c r="F37" s="43"/>
      <c r="G37" s="43"/>
    </row>
    <row r="38" spans="1:8" x14ac:dyDescent="0.2">
      <c r="A38" s="42"/>
      <c r="C38" s="43"/>
      <c r="D38" s="43"/>
      <c r="E38" s="43"/>
      <c r="F38" s="43"/>
      <c r="G38" s="43"/>
    </row>
    <row r="39" spans="1:8" x14ac:dyDescent="0.2">
      <c r="A39" s="42"/>
      <c r="C39" s="43"/>
      <c r="D39" s="43"/>
      <c r="E39" s="43"/>
      <c r="F39" s="43"/>
      <c r="G39" s="43"/>
    </row>
    <row r="40" spans="1:8" x14ac:dyDescent="0.2">
      <c r="A40" s="42"/>
      <c r="C40" s="43"/>
      <c r="D40" s="43"/>
      <c r="E40" s="43"/>
      <c r="F40" s="43"/>
      <c r="G40" s="43"/>
    </row>
    <row r="41" spans="1:8" x14ac:dyDescent="0.2">
      <c r="A41" s="42"/>
      <c r="C41" s="43"/>
      <c r="D41" s="43"/>
      <c r="E41" s="43"/>
      <c r="F41" s="43"/>
      <c r="G41" s="43"/>
    </row>
    <row r="42" spans="1:8" x14ac:dyDescent="0.2">
      <c r="A42" s="42"/>
      <c r="C42" s="43"/>
      <c r="D42" s="43"/>
      <c r="E42" s="43"/>
      <c r="F42" s="43"/>
      <c r="G42" s="43"/>
    </row>
    <row r="44" spans="1:8" x14ac:dyDescent="0.2">
      <c r="A44" s="39" t="s">
        <v>128</v>
      </c>
      <c r="B44" s="39"/>
      <c r="C44" s="39"/>
      <c r="D44" s="39"/>
      <c r="E44" s="39"/>
      <c r="F44" s="39"/>
      <c r="G44" s="39"/>
      <c r="H44" s="39"/>
    </row>
    <row r="45" spans="1:8" x14ac:dyDescent="0.2">
      <c r="A45" s="41" t="s">
        <v>101</v>
      </c>
      <c r="B45" s="41" t="s">
        <v>102</v>
      </c>
      <c r="C45" s="41" t="s">
        <v>103</v>
      </c>
      <c r="D45" s="41" t="s">
        <v>129</v>
      </c>
      <c r="E45" s="41" t="s">
        <v>130</v>
      </c>
      <c r="F45" s="41" t="s">
        <v>131</v>
      </c>
      <c r="G45" s="41" t="s">
        <v>132</v>
      </c>
      <c r="H45" s="41"/>
    </row>
    <row r="46" spans="1:8" x14ac:dyDescent="0.2">
      <c r="A46" s="42">
        <v>1140</v>
      </c>
      <c r="B46" s="40" t="s">
        <v>133</v>
      </c>
      <c r="C46" s="114">
        <v>0</v>
      </c>
    </row>
    <row r="47" spans="1:8" x14ac:dyDescent="0.2">
      <c r="A47" s="42">
        <v>1141</v>
      </c>
      <c r="B47" s="40" t="s">
        <v>134</v>
      </c>
      <c r="C47" s="114">
        <v>0</v>
      </c>
    </row>
    <row r="48" spans="1:8" x14ac:dyDescent="0.2">
      <c r="A48" s="42">
        <v>1142</v>
      </c>
      <c r="B48" s="40" t="s">
        <v>135</v>
      </c>
      <c r="C48" s="114">
        <v>0</v>
      </c>
    </row>
    <row r="49" spans="1:8" x14ac:dyDescent="0.2">
      <c r="A49" s="42">
        <v>1143</v>
      </c>
      <c r="B49" s="40" t="s">
        <v>136</v>
      </c>
      <c r="C49" s="114">
        <v>0</v>
      </c>
    </row>
    <row r="50" spans="1:8" x14ac:dyDescent="0.2">
      <c r="A50" s="42">
        <v>1144</v>
      </c>
      <c r="B50" s="40" t="s">
        <v>137</v>
      </c>
      <c r="C50" s="114">
        <v>0</v>
      </c>
    </row>
    <row r="51" spans="1:8" x14ac:dyDescent="0.2">
      <c r="A51" s="42">
        <v>1145</v>
      </c>
      <c r="B51" s="40" t="s">
        <v>138</v>
      </c>
      <c r="C51" s="114">
        <v>0</v>
      </c>
    </row>
    <row r="53" spans="1:8" x14ac:dyDescent="0.2">
      <c r="A53" s="39" t="s">
        <v>139</v>
      </c>
      <c r="B53" s="39"/>
      <c r="C53" s="39"/>
      <c r="D53" s="39"/>
      <c r="E53" s="39"/>
      <c r="F53" s="39"/>
      <c r="G53" s="39"/>
      <c r="H53" s="39"/>
    </row>
    <row r="54" spans="1:8" x14ac:dyDescent="0.2">
      <c r="A54" s="41" t="s">
        <v>101</v>
      </c>
      <c r="B54" s="41" t="s">
        <v>102</v>
      </c>
      <c r="C54" s="41" t="s">
        <v>103</v>
      </c>
      <c r="D54" s="41" t="s">
        <v>140</v>
      </c>
      <c r="E54" s="41" t="s">
        <v>141</v>
      </c>
      <c r="F54" s="41" t="s">
        <v>142</v>
      </c>
      <c r="G54" s="41"/>
      <c r="H54" s="41"/>
    </row>
    <row r="55" spans="1:8" x14ac:dyDescent="0.2">
      <c r="A55" s="42">
        <v>1150</v>
      </c>
      <c r="B55" s="40" t="s">
        <v>143</v>
      </c>
      <c r="C55" s="114">
        <v>0</v>
      </c>
    </row>
    <row r="56" spans="1:8" x14ac:dyDescent="0.2">
      <c r="A56" s="42">
        <v>1151</v>
      </c>
      <c r="B56" s="40" t="s">
        <v>144</v>
      </c>
      <c r="C56" s="114">
        <v>0</v>
      </c>
    </row>
    <row r="58" spans="1:8" x14ac:dyDescent="0.2">
      <c r="A58" s="39" t="s">
        <v>145</v>
      </c>
      <c r="B58" s="39"/>
      <c r="C58" s="39"/>
      <c r="D58" s="39"/>
      <c r="E58" s="39"/>
      <c r="F58" s="39"/>
      <c r="G58" s="39"/>
      <c r="H58" s="39"/>
    </row>
    <row r="59" spans="1:8" x14ac:dyDescent="0.2">
      <c r="A59" s="41" t="s">
        <v>101</v>
      </c>
      <c r="B59" s="41" t="s">
        <v>102</v>
      </c>
      <c r="C59" s="41" t="s">
        <v>103</v>
      </c>
      <c r="D59" s="41" t="s">
        <v>104</v>
      </c>
      <c r="E59" s="41" t="s">
        <v>118</v>
      </c>
      <c r="F59" s="41"/>
      <c r="G59" s="41"/>
      <c r="H59" s="41"/>
    </row>
    <row r="60" spans="1:8" x14ac:dyDescent="0.2">
      <c r="A60" s="42">
        <v>1213</v>
      </c>
      <c r="B60" s="40" t="s">
        <v>146</v>
      </c>
      <c r="C60" s="114">
        <v>0</v>
      </c>
    </row>
    <row r="62" spans="1:8" x14ac:dyDescent="0.2">
      <c r="A62" s="39" t="s">
        <v>147</v>
      </c>
      <c r="B62" s="39"/>
      <c r="C62" s="39"/>
      <c r="D62" s="39"/>
      <c r="E62" s="39"/>
      <c r="F62" s="39"/>
      <c r="G62" s="39"/>
      <c r="H62" s="39"/>
    </row>
    <row r="63" spans="1:8" x14ac:dyDescent="0.2">
      <c r="A63" s="41" t="s">
        <v>101</v>
      </c>
      <c r="B63" s="41" t="s">
        <v>102</v>
      </c>
      <c r="C63" s="41" t="s">
        <v>103</v>
      </c>
      <c r="D63" s="41"/>
      <c r="E63" s="41"/>
      <c r="F63" s="41"/>
      <c r="G63" s="41"/>
      <c r="H63" s="41"/>
    </row>
    <row r="64" spans="1:8" x14ac:dyDescent="0.2">
      <c r="A64" s="42">
        <v>1214</v>
      </c>
      <c r="B64" s="40" t="s">
        <v>148</v>
      </c>
      <c r="C64" s="114">
        <v>0</v>
      </c>
    </row>
    <row r="66" spans="1:8" x14ac:dyDescent="0.2">
      <c r="A66" s="39" t="s">
        <v>149</v>
      </c>
      <c r="B66" s="39"/>
      <c r="C66" s="39"/>
      <c r="D66" s="39"/>
      <c r="E66" s="39"/>
      <c r="F66" s="39"/>
      <c r="G66" s="39"/>
      <c r="H66" s="39"/>
    </row>
    <row r="67" spans="1:8" x14ac:dyDescent="0.2">
      <c r="A67" s="41" t="s">
        <v>101</v>
      </c>
      <c r="B67" s="41" t="s">
        <v>102</v>
      </c>
      <c r="C67" s="41" t="s">
        <v>103</v>
      </c>
      <c r="D67" s="41" t="s">
        <v>150</v>
      </c>
      <c r="E67" s="41" t="s">
        <v>151</v>
      </c>
      <c r="F67" s="41" t="s">
        <v>140</v>
      </c>
      <c r="G67" s="41" t="s">
        <v>152</v>
      </c>
      <c r="H67" s="41" t="s">
        <v>153</v>
      </c>
    </row>
    <row r="68" spans="1:8" x14ac:dyDescent="0.2">
      <c r="A68" s="42">
        <v>1230</v>
      </c>
      <c r="B68" s="40" t="s">
        <v>154</v>
      </c>
      <c r="C68" s="268">
        <v>14459914.49</v>
      </c>
      <c r="D68" s="268">
        <v>0</v>
      </c>
      <c r="E68" s="268">
        <v>0</v>
      </c>
    </row>
    <row r="69" spans="1:8" x14ac:dyDescent="0.2">
      <c r="A69" s="42">
        <v>1231</v>
      </c>
      <c r="B69" s="40" t="s">
        <v>155</v>
      </c>
      <c r="C69" s="268">
        <v>1938000</v>
      </c>
      <c r="D69" s="268">
        <v>0</v>
      </c>
      <c r="E69" s="268">
        <v>0</v>
      </c>
    </row>
    <row r="70" spans="1:8" x14ac:dyDescent="0.2">
      <c r="A70" s="42" t="s">
        <v>1629</v>
      </c>
      <c r="B70" s="40" t="s">
        <v>1628</v>
      </c>
      <c r="C70" s="268">
        <v>1938000</v>
      </c>
      <c r="D70" s="268">
        <v>0</v>
      </c>
      <c r="E70" s="268">
        <v>0</v>
      </c>
    </row>
    <row r="71" spans="1:8" x14ac:dyDescent="0.2">
      <c r="A71" s="42">
        <v>1232</v>
      </c>
      <c r="B71" s="40" t="s">
        <v>156</v>
      </c>
      <c r="C71" s="268">
        <v>0</v>
      </c>
      <c r="D71" s="268">
        <v>0</v>
      </c>
      <c r="E71" s="268">
        <v>0</v>
      </c>
    </row>
    <row r="72" spans="1:8" x14ac:dyDescent="0.2">
      <c r="A72" s="42">
        <v>1233</v>
      </c>
      <c r="B72" s="40" t="s">
        <v>157</v>
      </c>
      <c r="C72" s="268">
        <v>12206801.09</v>
      </c>
      <c r="D72" s="268">
        <v>0</v>
      </c>
      <c r="E72" s="268">
        <v>0</v>
      </c>
    </row>
    <row r="73" spans="1:8" x14ac:dyDescent="0.2">
      <c r="A73" s="42" t="s">
        <v>1627</v>
      </c>
      <c r="B73" s="40" t="s">
        <v>1626</v>
      </c>
      <c r="C73" s="268">
        <v>12206801.09</v>
      </c>
      <c r="D73" s="268">
        <v>0</v>
      </c>
      <c r="E73" s="268">
        <v>0</v>
      </c>
    </row>
    <row r="74" spans="1:8" x14ac:dyDescent="0.2">
      <c r="A74" s="42">
        <v>1234</v>
      </c>
      <c r="B74" s="40" t="s">
        <v>158</v>
      </c>
      <c r="C74" s="268">
        <v>0</v>
      </c>
      <c r="D74" s="268">
        <v>0</v>
      </c>
      <c r="E74" s="268">
        <v>0</v>
      </c>
    </row>
    <row r="75" spans="1:8" x14ac:dyDescent="0.2">
      <c r="A75" s="42">
        <v>1235</v>
      </c>
      <c r="B75" s="40" t="s">
        <v>159</v>
      </c>
      <c r="C75" s="268">
        <v>0</v>
      </c>
      <c r="D75" s="268">
        <v>0</v>
      </c>
      <c r="E75" s="268">
        <v>0</v>
      </c>
    </row>
    <row r="76" spans="1:8" x14ac:dyDescent="0.2">
      <c r="A76" s="42">
        <v>1236</v>
      </c>
      <c r="B76" s="40" t="s">
        <v>160</v>
      </c>
      <c r="C76" s="268">
        <v>0</v>
      </c>
      <c r="D76" s="268">
        <v>0</v>
      </c>
      <c r="E76" s="268">
        <v>0</v>
      </c>
    </row>
    <row r="77" spans="1:8" x14ac:dyDescent="0.2">
      <c r="A77" s="42">
        <v>1239</v>
      </c>
      <c r="B77" s="40" t="s">
        <v>161</v>
      </c>
      <c r="C77" s="268">
        <v>315113.40000000002</v>
      </c>
      <c r="D77" s="268">
        <v>0</v>
      </c>
      <c r="E77" s="268">
        <v>0</v>
      </c>
    </row>
    <row r="78" spans="1:8" x14ac:dyDescent="0.2">
      <c r="A78" s="42" t="s">
        <v>1625</v>
      </c>
      <c r="B78" s="40" t="s">
        <v>1624</v>
      </c>
      <c r="C78" s="268">
        <v>315113.40000000002</v>
      </c>
      <c r="D78" s="268">
        <v>0</v>
      </c>
      <c r="E78" s="268">
        <v>0</v>
      </c>
    </row>
    <row r="79" spans="1:8" x14ac:dyDescent="0.2">
      <c r="A79" s="42">
        <v>1240</v>
      </c>
      <c r="B79" s="40" t="s">
        <v>162</v>
      </c>
      <c r="C79" s="268">
        <v>68948819.430000007</v>
      </c>
      <c r="D79" s="268">
        <v>2241626.94</v>
      </c>
      <c r="E79" s="268">
        <v>53762482.5</v>
      </c>
      <c r="F79" s="40">
        <v>2241626.94</v>
      </c>
    </row>
    <row r="80" spans="1:8" x14ac:dyDescent="0.2">
      <c r="A80" s="42">
        <v>1241</v>
      </c>
      <c r="B80" s="40" t="s">
        <v>163</v>
      </c>
      <c r="C80" s="268">
        <v>3327736.95</v>
      </c>
      <c r="D80" s="268">
        <v>143407.25</v>
      </c>
      <c r="E80" s="268">
        <v>2682078.08</v>
      </c>
    </row>
    <row r="81" spans="1:9" x14ac:dyDescent="0.2">
      <c r="A81" s="42" t="s">
        <v>1623</v>
      </c>
      <c r="B81" s="40" t="s">
        <v>1622</v>
      </c>
      <c r="C81" s="268">
        <v>906984.58</v>
      </c>
      <c r="D81" s="268">
        <v>17816.89</v>
      </c>
      <c r="E81" s="268">
        <v>678220.74</v>
      </c>
      <c r="F81" s="40" t="s">
        <v>858</v>
      </c>
    </row>
    <row r="82" spans="1:9" x14ac:dyDescent="0.2">
      <c r="A82" s="42" t="s">
        <v>1621</v>
      </c>
      <c r="B82" s="40" t="s">
        <v>1620</v>
      </c>
      <c r="C82" s="268">
        <v>966533.69</v>
      </c>
      <c r="D82" s="268">
        <v>50475.11</v>
      </c>
      <c r="E82" s="268">
        <v>779122.77</v>
      </c>
      <c r="F82" s="40" t="s">
        <v>858</v>
      </c>
    </row>
    <row r="83" spans="1:9" x14ac:dyDescent="0.2">
      <c r="A83" s="42" t="s">
        <v>1619</v>
      </c>
      <c r="B83" s="40" t="s">
        <v>1618</v>
      </c>
      <c r="C83" s="268">
        <v>1107043.6200000001</v>
      </c>
      <c r="D83" s="268">
        <v>54863.34</v>
      </c>
      <c r="E83" s="268">
        <v>905373.81</v>
      </c>
      <c r="F83" s="40" t="s">
        <v>858</v>
      </c>
    </row>
    <row r="84" spans="1:9" x14ac:dyDescent="0.2">
      <c r="A84" s="42" t="s">
        <v>1617</v>
      </c>
      <c r="B84" s="40" t="s">
        <v>1616</v>
      </c>
      <c r="C84" s="268">
        <v>347175.06</v>
      </c>
      <c r="D84" s="268">
        <v>20251.91</v>
      </c>
      <c r="E84" s="268">
        <v>319360.76</v>
      </c>
      <c r="F84" s="40" t="s">
        <v>858</v>
      </c>
    </row>
    <row r="85" spans="1:9" x14ac:dyDescent="0.2">
      <c r="A85" s="42">
        <v>1242</v>
      </c>
      <c r="B85" s="40" t="s">
        <v>164</v>
      </c>
      <c r="C85" s="268">
        <v>363116.04</v>
      </c>
      <c r="D85" s="268">
        <v>7239.26</v>
      </c>
      <c r="E85" s="268">
        <v>363762.49</v>
      </c>
    </row>
    <row r="86" spans="1:9" x14ac:dyDescent="0.2">
      <c r="A86" s="42" t="s">
        <v>1615</v>
      </c>
      <c r="B86" s="40" t="s">
        <v>1614</v>
      </c>
      <c r="C86" s="268">
        <v>325409.40999999997</v>
      </c>
      <c r="D86" s="268">
        <v>7239.26</v>
      </c>
      <c r="E86" s="268">
        <v>362087.76</v>
      </c>
      <c r="F86" s="40" t="s">
        <v>858</v>
      </c>
    </row>
    <row r="87" spans="1:9" x14ac:dyDescent="0.2">
      <c r="A87" s="42" t="s">
        <v>1613</v>
      </c>
      <c r="B87" s="40" t="s">
        <v>1612</v>
      </c>
      <c r="C87" s="268">
        <v>36031.9</v>
      </c>
      <c r="D87" s="268"/>
      <c r="E87" s="268">
        <v>0</v>
      </c>
      <c r="F87" s="40" t="s">
        <v>858</v>
      </c>
    </row>
    <row r="88" spans="1:9" x14ac:dyDescent="0.2">
      <c r="A88" s="42" t="s">
        <v>1611</v>
      </c>
      <c r="B88" s="40" t="s">
        <v>1610</v>
      </c>
      <c r="C88" s="268">
        <v>1674.73</v>
      </c>
      <c r="D88" s="268">
        <v>0</v>
      </c>
      <c r="E88" s="268">
        <v>1674.73</v>
      </c>
      <c r="F88" s="40" t="s">
        <v>858</v>
      </c>
    </row>
    <row r="89" spans="1:9" x14ac:dyDescent="0.2">
      <c r="A89" s="42">
        <v>1243</v>
      </c>
      <c r="B89" s="40" t="s">
        <v>165</v>
      </c>
      <c r="C89" s="268">
        <v>1871485.3399999999</v>
      </c>
      <c r="D89" s="268">
        <v>59069.71</v>
      </c>
      <c r="E89" s="268">
        <v>1587789.97</v>
      </c>
    </row>
    <row r="90" spans="1:9" x14ac:dyDescent="0.2">
      <c r="A90" s="42" t="s">
        <v>1609</v>
      </c>
      <c r="B90" s="40" t="s">
        <v>1608</v>
      </c>
      <c r="C90" s="268">
        <v>829450.35</v>
      </c>
      <c r="D90" s="268">
        <v>0</v>
      </c>
      <c r="E90" s="268">
        <v>829450.35</v>
      </c>
      <c r="F90" s="40" t="s">
        <v>858</v>
      </c>
    </row>
    <row r="91" spans="1:9" x14ac:dyDescent="0.2">
      <c r="A91" s="42" t="s">
        <v>1607</v>
      </c>
      <c r="B91" s="40" t="s">
        <v>1606</v>
      </c>
      <c r="C91" s="268">
        <v>1042034.99</v>
      </c>
      <c r="D91" s="268">
        <v>59069.71</v>
      </c>
      <c r="E91" s="268">
        <v>758339.62</v>
      </c>
      <c r="F91" s="40" t="s">
        <v>858</v>
      </c>
    </row>
    <row r="92" spans="1:9" x14ac:dyDescent="0.2">
      <c r="A92" s="42">
        <v>1244</v>
      </c>
      <c r="B92" s="40" t="s">
        <v>166</v>
      </c>
      <c r="C92" s="268">
        <v>31295689.579999998</v>
      </c>
      <c r="D92" s="268">
        <v>1263307.57</v>
      </c>
      <c r="E92" s="268">
        <v>28122403.780000001</v>
      </c>
      <c r="H92" s="211"/>
      <c r="I92" s="211" t="s">
        <v>1605</v>
      </c>
    </row>
    <row r="93" spans="1:9" x14ac:dyDescent="0.2">
      <c r="A93" s="42" t="s">
        <v>1604</v>
      </c>
      <c r="B93" s="40" t="s">
        <v>1603</v>
      </c>
      <c r="C93" s="268">
        <v>31282000.789999999</v>
      </c>
      <c r="D93" s="268">
        <v>1262509.08</v>
      </c>
      <c r="E93" s="268">
        <v>28117498.75</v>
      </c>
      <c r="F93" s="40" t="s">
        <v>858</v>
      </c>
    </row>
    <row r="94" spans="1:9" x14ac:dyDescent="0.2">
      <c r="A94" s="42" t="s">
        <v>1602</v>
      </c>
      <c r="B94" s="40" t="s">
        <v>1601</v>
      </c>
      <c r="C94" s="268">
        <v>13688.79</v>
      </c>
      <c r="D94" s="268">
        <v>798.49</v>
      </c>
      <c r="E94" s="268">
        <v>4905.03</v>
      </c>
      <c r="F94" s="40" t="s">
        <v>858</v>
      </c>
    </row>
    <row r="95" spans="1:9" x14ac:dyDescent="0.2">
      <c r="A95" s="42">
        <v>1245</v>
      </c>
      <c r="B95" s="40" t="s">
        <v>167</v>
      </c>
      <c r="C95" s="268">
        <v>28524164.850000001</v>
      </c>
      <c r="D95" s="268">
        <v>660510.68999999994</v>
      </c>
      <c r="E95" s="268">
        <v>19693814.5</v>
      </c>
    </row>
    <row r="96" spans="1:9" x14ac:dyDescent="0.2">
      <c r="A96" s="42" t="s">
        <v>1600</v>
      </c>
      <c r="B96" s="40" t="s">
        <v>1599</v>
      </c>
      <c r="C96" s="268">
        <v>28524164.850000001</v>
      </c>
      <c r="D96" s="268">
        <v>660510.68999999994</v>
      </c>
      <c r="E96" s="268">
        <v>19693814.5</v>
      </c>
      <c r="F96" s="40" t="s">
        <v>858</v>
      </c>
    </row>
    <row r="97" spans="1:8" x14ac:dyDescent="0.2">
      <c r="A97" s="42">
        <v>1246</v>
      </c>
      <c r="B97" s="40" t="s">
        <v>168</v>
      </c>
      <c r="C97" s="268">
        <v>3566626.67</v>
      </c>
      <c r="D97" s="268">
        <v>108092.46</v>
      </c>
      <c r="E97" s="268">
        <v>1312633.68</v>
      </c>
    </row>
    <row r="98" spans="1:8" x14ac:dyDescent="0.2">
      <c r="A98" s="42" t="s">
        <v>1598</v>
      </c>
      <c r="B98" s="40" t="s">
        <v>1597</v>
      </c>
      <c r="C98" s="268">
        <v>2587227.4500000002</v>
      </c>
      <c r="D98" s="268">
        <v>35752.5</v>
      </c>
      <c r="E98" s="268">
        <v>660023.23</v>
      </c>
      <c r="F98" s="40" t="s">
        <v>858</v>
      </c>
    </row>
    <row r="99" spans="1:8" x14ac:dyDescent="0.2">
      <c r="A99" s="42" t="s">
        <v>1596</v>
      </c>
      <c r="B99" s="40" t="s">
        <v>1595</v>
      </c>
      <c r="C99" s="268">
        <v>198520.69</v>
      </c>
      <c r="D99" s="268">
        <v>28950.880000000001</v>
      </c>
      <c r="E99" s="268">
        <v>173705.33</v>
      </c>
      <c r="F99" s="40" t="s">
        <v>858</v>
      </c>
    </row>
    <row r="100" spans="1:8" x14ac:dyDescent="0.2">
      <c r="A100" s="42" t="s">
        <v>1594</v>
      </c>
      <c r="B100" s="40" t="s">
        <v>1593</v>
      </c>
      <c r="C100" s="268">
        <v>726574.5</v>
      </c>
      <c r="D100" s="268">
        <v>40221.300000000003</v>
      </c>
      <c r="E100" s="268">
        <v>444724.71</v>
      </c>
      <c r="F100" s="40" t="s">
        <v>858</v>
      </c>
    </row>
    <row r="101" spans="1:8" x14ac:dyDescent="0.2">
      <c r="A101" s="42" t="s">
        <v>1592</v>
      </c>
      <c r="B101" s="40" t="s">
        <v>1591</v>
      </c>
      <c r="C101" s="268">
        <v>54304.03</v>
      </c>
      <c r="D101" s="268">
        <v>3167.78</v>
      </c>
      <c r="E101" s="268">
        <v>34180.410000000003</v>
      </c>
      <c r="F101" s="40" t="s">
        <v>858</v>
      </c>
    </row>
    <row r="102" spans="1:8" x14ac:dyDescent="0.2">
      <c r="A102" s="42">
        <v>1247</v>
      </c>
      <c r="B102" s="40" t="s">
        <v>169</v>
      </c>
      <c r="C102" s="268">
        <v>0</v>
      </c>
      <c r="D102" s="268">
        <v>0</v>
      </c>
      <c r="E102" s="268">
        <v>0</v>
      </c>
    </row>
    <row r="103" spans="1:8" x14ac:dyDescent="0.2">
      <c r="A103" s="42">
        <v>1248</v>
      </c>
      <c r="B103" s="40" t="s">
        <v>170</v>
      </c>
      <c r="C103" s="268">
        <v>0</v>
      </c>
      <c r="D103" s="268">
        <v>0</v>
      </c>
      <c r="E103" s="268">
        <v>0</v>
      </c>
    </row>
    <row r="105" spans="1:8" x14ac:dyDescent="0.2">
      <c r="A105" s="39" t="s">
        <v>171</v>
      </c>
      <c r="B105" s="39"/>
      <c r="C105" s="39"/>
      <c r="D105" s="39"/>
      <c r="E105" s="39"/>
      <c r="F105" s="39"/>
      <c r="G105" s="39"/>
      <c r="H105" s="39"/>
    </row>
    <row r="106" spans="1:8" x14ac:dyDescent="0.2">
      <c r="A106" s="41" t="s">
        <v>101</v>
      </c>
      <c r="B106" s="41" t="s">
        <v>102</v>
      </c>
      <c r="C106" s="41" t="s">
        <v>103</v>
      </c>
      <c r="D106" s="41" t="s">
        <v>172</v>
      </c>
      <c r="E106" s="41" t="s">
        <v>173</v>
      </c>
      <c r="F106" s="41" t="s">
        <v>140</v>
      </c>
      <c r="G106" s="41" t="s">
        <v>152</v>
      </c>
      <c r="H106" s="41" t="s">
        <v>153</v>
      </c>
    </row>
    <row r="107" spans="1:8" x14ac:dyDescent="0.2">
      <c r="A107" s="42">
        <v>1250</v>
      </c>
      <c r="B107" s="40" t="s">
        <v>174</v>
      </c>
      <c r="C107" s="268">
        <v>340542.64</v>
      </c>
      <c r="D107" s="268">
        <v>0</v>
      </c>
      <c r="E107" s="268">
        <v>236.16</v>
      </c>
    </row>
    <row r="108" spans="1:8" x14ac:dyDescent="0.2">
      <c r="A108" s="42">
        <v>1251</v>
      </c>
      <c r="B108" s="40" t="s">
        <v>175</v>
      </c>
      <c r="C108" s="268">
        <v>208608.29</v>
      </c>
      <c r="D108" s="268">
        <v>0</v>
      </c>
      <c r="E108" s="268">
        <v>106.58</v>
      </c>
    </row>
    <row r="109" spans="1:8" x14ac:dyDescent="0.2">
      <c r="A109" s="42" t="s">
        <v>861</v>
      </c>
      <c r="B109" s="40" t="s">
        <v>1590</v>
      </c>
      <c r="C109" s="268">
        <v>208608.29</v>
      </c>
      <c r="D109" s="268">
        <v>0</v>
      </c>
      <c r="E109" s="268">
        <v>106.58</v>
      </c>
      <c r="F109" s="40" t="s">
        <v>858</v>
      </c>
    </row>
    <row r="110" spans="1:8" x14ac:dyDescent="0.2">
      <c r="A110" s="42">
        <v>1252</v>
      </c>
      <c r="B110" s="40" t="s">
        <v>176</v>
      </c>
      <c r="C110" s="268">
        <v>2457.79</v>
      </c>
      <c r="D110" s="268">
        <v>0</v>
      </c>
      <c r="E110" s="268">
        <v>0</v>
      </c>
    </row>
    <row r="111" spans="1:8" x14ac:dyDescent="0.2">
      <c r="A111" s="42" t="s">
        <v>1589</v>
      </c>
      <c r="B111" s="40" t="s">
        <v>1588</v>
      </c>
      <c r="C111" s="268">
        <v>2457.79</v>
      </c>
      <c r="D111" s="268">
        <v>0</v>
      </c>
      <c r="E111" s="268">
        <v>0</v>
      </c>
      <c r="F111" s="40" t="s">
        <v>858</v>
      </c>
    </row>
    <row r="112" spans="1:8" x14ac:dyDescent="0.2">
      <c r="A112" s="42">
        <v>1254</v>
      </c>
      <c r="B112" s="40" t="s">
        <v>178</v>
      </c>
      <c r="C112" s="268">
        <v>129476.56</v>
      </c>
      <c r="D112" s="268">
        <v>0</v>
      </c>
      <c r="E112" s="268">
        <v>129.58000000000001</v>
      </c>
    </row>
    <row r="113" spans="1:8" x14ac:dyDescent="0.2">
      <c r="A113" s="42" t="s">
        <v>1587</v>
      </c>
      <c r="B113" s="40" t="s">
        <v>1586</v>
      </c>
      <c r="C113" s="268">
        <v>129476.56</v>
      </c>
      <c r="D113" s="268">
        <v>0</v>
      </c>
      <c r="E113" s="268">
        <v>129.58000000000001</v>
      </c>
      <c r="F113" s="40" t="s">
        <v>858</v>
      </c>
    </row>
    <row r="114" spans="1:8" x14ac:dyDescent="0.2">
      <c r="A114" s="42">
        <v>1259</v>
      </c>
      <c r="B114" s="40" t="s">
        <v>179</v>
      </c>
      <c r="C114" s="268">
        <v>0</v>
      </c>
      <c r="D114" s="268">
        <v>0</v>
      </c>
      <c r="E114" s="268">
        <v>0</v>
      </c>
    </row>
    <row r="115" spans="1:8" x14ac:dyDescent="0.2">
      <c r="A115" s="42">
        <v>1270</v>
      </c>
      <c r="B115" s="40" t="s">
        <v>180</v>
      </c>
      <c r="C115" s="268">
        <v>0</v>
      </c>
      <c r="D115" s="268">
        <v>0</v>
      </c>
      <c r="E115" s="268">
        <v>0</v>
      </c>
    </row>
    <row r="116" spans="1:8" x14ac:dyDescent="0.2">
      <c r="A116" s="42">
        <v>1271</v>
      </c>
      <c r="B116" s="40" t="s">
        <v>181</v>
      </c>
      <c r="C116" s="268">
        <v>0</v>
      </c>
      <c r="D116" s="268">
        <v>0</v>
      </c>
      <c r="E116" s="268">
        <v>0</v>
      </c>
    </row>
    <row r="117" spans="1:8" x14ac:dyDescent="0.2">
      <c r="A117" s="42">
        <v>1272</v>
      </c>
      <c r="B117" s="40" t="s">
        <v>182</v>
      </c>
      <c r="C117" s="268">
        <v>0</v>
      </c>
      <c r="D117" s="268">
        <v>0</v>
      </c>
      <c r="E117" s="268">
        <v>0</v>
      </c>
    </row>
    <row r="118" spans="1:8" x14ac:dyDescent="0.2">
      <c r="A118" s="42">
        <v>1273</v>
      </c>
      <c r="B118" s="40" t="s">
        <v>183</v>
      </c>
      <c r="C118" s="268">
        <v>0</v>
      </c>
      <c r="D118" s="268">
        <v>0</v>
      </c>
      <c r="E118" s="268">
        <v>0</v>
      </c>
    </row>
    <row r="119" spans="1:8" x14ac:dyDescent="0.2">
      <c r="A119" s="42">
        <v>1274</v>
      </c>
      <c r="B119" s="40" t="s">
        <v>184</v>
      </c>
      <c r="C119" s="268">
        <v>0</v>
      </c>
      <c r="D119" s="268">
        <v>0</v>
      </c>
      <c r="E119" s="268">
        <v>0</v>
      </c>
    </row>
    <row r="120" spans="1:8" x14ac:dyDescent="0.2">
      <c r="A120" s="42">
        <v>1275</v>
      </c>
      <c r="B120" s="40" t="s">
        <v>185</v>
      </c>
      <c r="C120" s="268">
        <v>0</v>
      </c>
      <c r="D120" s="268">
        <v>0</v>
      </c>
      <c r="E120" s="268">
        <v>0</v>
      </c>
    </row>
    <row r="121" spans="1:8" x14ac:dyDescent="0.2">
      <c r="A121" s="42">
        <v>1279</v>
      </c>
      <c r="B121" s="40" t="s">
        <v>186</v>
      </c>
      <c r="C121" s="268">
        <v>0</v>
      </c>
      <c r="D121" s="268">
        <v>0</v>
      </c>
      <c r="E121" s="268">
        <v>0</v>
      </c>
    </row>
    <row r="123" spans="1:8" x14ac:dyDescent="0.2">
      <c r="A123" s="39" t="s">
        <v>187</v>
      </c>
      <c r="B123" s="39"/>
      <c r="C123" s="39"/>
      <c r="D123" s="39"/>
      <c r="E123" s="39"/>
      <c r="F123" s="39"/>
      <c r="G123" s="39"/>
      <c r="H123" s="39"/>
    </row>
    <row r="124" spans="1:8" x14ac:dyDescent="0.2">
      <c r="A124" s="41" t="s">
        <v>101</v>
      </c>
      <c r="B124" s="41" t="s">
        <v>102</v>
      </c>
      <c r="C124" s="41" t="s">
        <v>103</v>
      </c>
      <c r="D124" s="41" t="s">
        <v>188</v>
      </c>
      <c r="E124" s="41"/>
      <c r="F124" s="41"/>
      <c r="G124" s="41"/>
      <c r="H124" s="41"/>
    </row>
    <row r="125" spans="1:8" x14ac:dyDescent="0.2">
      <c r="A125" s="42">
        <v>1160</v>
      </c>
      <c r="B125" s="40" t="s">
        <v>189</v>
      </c>
      <c r="C125" s="268">
        <v>0</v>
      </c>
    </row>
    <row r="126" spans="1:8" x14ac:dyDescent="0.2">
      <c r="A126" s="42">
        <v>1161</v>
      </c>
      <c r="B126" s="40" t="s">
        <v>190</v>
      </c>
      <c r="C126" s="268">
        <v>0</v>
      </c>
    </row>
    <row r="127" spans="1:8" x14ac:dyDescent="0.2">
      <c r="A127" s="42">
        <v>1162</v>
      </c>
      <c r="B127" s="40" t="s">
        <v>191</v>
      </c>
      <c r="C127" s="268">
        <v>0</v>
      </c>
    </row>
    <row r="129" spans="1:8" x14ac:dyDescent="0.2">
      <c r="A129" s="39" t="s">
        <v>192</v>
      </c>
      <c r="B129" s="39"/>
      <c r="C129" s="39"/>
      <c r="D129" s="39"/>
      <c r="E129" s="39"/>
      <c r="F129" s="39"/>
      <c r="G129" s="39"/>
      <c r="H129" s="39"/>
    </row>
    <row r="130" spans="1:8" x14ac:dyDescent="0.2">
      <c r="A130" s="41" t="s">
        <v>101</v>
      </c>
      <c r="B130" s="41" t="s">
        <v>102</v>
      </c>
      <c r="C130" s="41" t="s">
        <v>103</v>
      </c>
      <c r="D130" s="41" t="s">
        <v>118</v>
      </c>
      <c r="E130" s="41"/>
      <c r="F130" s="41"/>
      <c r="G130" s="41"/>
      <c r="H130" s="41"/>
    </row>
    <row r="131" spans="1:8" x14ac:dyDescent="0.2">
      <c r="A131" s="42">
        <v>1290</v>
      </c>
      <c r="B131" s="40" t="s">
        <v>193</v>
      </c>
      <c r="C131" s="268">
        <v>0</v>
      </c>
    </row>
    <row r="132" spans="1:8" x14ac:dyDescent="0.2">
      <c r="A132" s="42">
        <v>1291</v>
      </c>
      <c r="B132" s="40" t="s">
        <v>194</v>
      </c>
      <c r="C132" s="268">
        <v>0</v>
      </c>
    </row>
    <row r="133" spans="1:8" x14ac:dyDescent="0.2">
      <c r="A133" s="42">
        <v>1292</v>
      </c>
      <c r="B133" s="40" t="s">
        <v>195</v>
      </c>
      <c r="C133" s="268">
        <v>0</v>
      </c>
    </row>
    <row r="134" spans="1:8" x14ac:dyDescent="0.2">
      <c r="A134" s="42">
        <v>1293</v>
      </c>
      <c r="B134" s="40" t="s">
        <v>196</v>
      </c>
      <c r="C134" s="268">
        <v>0</v>
      </c>
    </row>
    <row r="136" spans="1:8" x14ac:dyDescent="0.2">
      <c r="A136" s="39" t="s">
        <v>197</v>
      </c>
      <c r="B136" s="39"/>
      <c r="C136" s="39"/>
      <c r="D136" s="39"/>
      <c r="E136" s="39"/>
      <c r="F136" s="39"/>
      <c r="G136" s="39"/>
      <c r="H136" s="39"/>
    </row>
    <row r="137" spans="1:8" x14ac:dyDescent="0.2">
      <c r="A137" s="41" t="s">
        <v>101</v>
      </c>
      <c r="B137" s="41" t="s">
        <v>102</v>
      </c>
      <c r="C137" s="41" t="s">
        <v>103</v>
      </c>
      <c r="D137" s="41" t="s">
        <v>114</v>
      </c>
      <c r="E137" s="41" t="s">
        <v>115</v>
      </c>
      <c r="F137" s="41" t="s">
        <v>116</v>
      </c>
      <c r="G137" s="41" t="s">
        <v>198</v>
      </c>
      <c r="H137" s="41" t="s">
        <v>199</v>
      </c>
    </row>
    <row r="138" spans="1:8" x14ac:dyDescent="0.2">
      <c r="A138" s="42">
        <v>2110</v>
      </c>
      <c r="B138" s="40" t="s">
        <v>200</v>
      </c>
      <c r="C138" s="268">
        <v>4013857.17</v>
      </c>
      <c r="D138" s="268">
        <v>0</v>
      </c>
      <c r="E138" s="268">
        <v>0</v>
      </c>
      <c r="F138" s="268">
        <v>0</v>
      </c>
      <c r="G138" s="43"/>
    </row>
    <row r="139" spans="1:8" x14ac:dyDescent="0.2">
      <c r="A139" s="42">
        <v>2112</v>
      </c>
      <c r="B139" s="40" t="s">
        <v>202</v>
      </c>
      <c r="C139" s="268">
        <v>-32476.99</v>
      </c>
      <c r="D139" s="268">
        <v>0</v>
      </c>
      <c r="E139" s="268">
        <v>0</v>
      </c>
      <c r="F139" s="268">
        <v>0</v>
      </c>
      <c r="G139" s="43"/>
    </row>
    <row r="140" spans="1:8" x14ac:dyDescent="0.2">
      <c r="A140" s="42" t="s">
        <v>1585</v>
      </c>
      <c r="B140" s="40" t="s">
        <v>1584</v>
      </c>
      <c r="C140" s="268">
        <v>12377.83</v>
      </c>
      <c r="D140" s="268"/>
      <c r="E140" s="268"/>
      <c r="F140" s="268"/>
      <c r="G140" s="43"/>
    </row>
    <row r="141" spans="1:8" x14ac:dyDescent="0.2">
      <c r="A141" s="42" t="s">
        <v>1583</v>
      </c>
      <c r="B141" s="40" t="s">
        <v>1582</v>
      </c>
      <c r="C141" s="268">
        <v>-39367.14</v>
      </c>
      <c r="D141" s="268"/>
      <c r="E141" s="268"/>
      <c r="F141" s="268"/>
      <c r="G141" s="43"/>
      <c r="H141" s="40" t="s">
        <v>1539</v>
      </c>
    </row>
    <row r="142" spans="1:8" x14ac:dyDescent="0.2">
      <c r="A142" s="42" t="s">
        <v>1581</v>
      </c>
      <c r="B142" s="40" t="s">
        <v>1580</v>
      </c>
      <c r="C142" s="268">
        <v>-3717.66</v>
      </c>
      <c r="D142" s="268"/>
      <c r="E142" s="268"/>
      <c r="F142" s="268"/>
      <c r="G142" s="43"/>
      <c r="H142" s="40" t="s">
        <v>1539</v>
      </c>
    </row>
    <row r="143" spans="1:8" x14ac:dyDescent="0.2">
      <c r="A143" s="42" t="s">
        <v>1579</v>
      </c>
      <c r="B143" s="40" t="s">
        <v>1578</v>
      </c>
      <c r="C143" s="268">
        <v>1129.98</v>
      </c>
      <c r="D143" s="268"/>
      <c r="E143" s="268"/>
      <c r="F143" s="268"/>
      <c r="G143" s="43"/>
      <c r="H143" s="40" t="s">
        <v>1539</v>
      </c>
    </row>
    <row r="144" spans="1:8" x14ac:dyDescent="0.2">
      <c r="A144" s="42" t="s">
        <v>1577</v>
      </c>
      <c r="B144" s="40" t="s">
        <v>1576</v>
      </c>
      <c r="C144" s="268">
        <v>4100</v>
      </c>
      <c r="D144" s="268"/>
      <c r="E144" s="268"/>
      <c r="F144" s="268"/>
      <c r="G144" s="43"/>
      <c r="H144" s="40" t="s">
        <v>1539</v>
      </c>
    </row>
    <row r="145" spans="1:8" x14ac:dyDescent="0.2">
      <c r="A145" s="42" t="s">
        <v>1575</v>
      </c>
      <c r="B145" s="40" t="s">
        <v>1574</v>
      </c>
      <c r="C145" s="268">
        <v>-7000</v>
      </c>
      <c r="D145" s="268"/>
      <c r="E145" s="268"/>
      <c r="F145" s="268"/>
      <c r="G145" s="43"/>
      <c r="H145" s="40" t="s">
        <v>1539</v>
      </c>
    </row>
    <row r="146" spans="1:8" x14ac:dyDescent="0.2">
      <c r="A146" s="42" t="s">
        <v>1573</v>
      </c>
      <c r="B146" s="40" t="s">
        <v>1572</v>
      </c>
      <c r="C146" s="268">
        <v>1293786.01</v>
      </c>
      <c r="D146" s="268">
        <v>1293786.01</v>
      </c>
      <c r="E146" s="268"/>
      <c r="F146" s="268"/>
      <c r="G146" s="43"/>
    </row>
    <row r="147" spans="1:8" x14ac:dyDescent="0.2">
      <c r="A147" s="42" t="s">
        <v>1571</v>
      </c>
      <c r="B147" s="40" t="s">
        <v>1570</v>
      </c>
      <c r="C147" s="268">
        <v>3127.12</v>
      </c>
      <c r="D147" s="268">
        <v>3127.12</v>
      </c>
      <c r="E147" s="268"/>
      <c r="F147" s="268"/>
      <c r="G147" s="43"/>
      <c r="H147" s="40" t="s">
        <v>1539</v>
      </c>
    </row>
    <row r="148" spans="1:8" x14ac:dyDescent="0.2">
      <c r="A148" s="42" t="s">
        <v>1569</v>
      </c>
      <c r="B148" s="40" t="s">
        <v>1568</v>
      </c>
      <c r="C148" s="268">
        <v>3385.74</v>
      </c>
      <c r="D148" s="268">
        <v>3385.74</v>
      </c>
      <c r="E148" s="268"/>
      <c r="F148" s="268"/>
      <c r="G148" s="43"/>
      <c r="H148" s="40" t="s">
        <v>1539</v>
      </c>
    </row>
    <row r="149" spans="1:8" x14ac:dyDescent="0.2">
      <c r="A149" s="42" t="s">
        <v>1567</v>
      </c>
      <c r="B149" s="40" t="s">
        <v>1566</v>
      </c>
      <c r="C149" s="268">
        <v>753.78</v>
      </c>
      <c r="D149" s="268">
        <v>753.78</v>
      </c>
      <c r="E149" s="268"/>
      <c r="F149" s="268"/>
      <c r="G149" s="43"/>
      <c r="H149" s="40" t="s">
        <v>1539</v>
      </c>
    </row>
    <row r="150" spans="1:8" x14ac:dyDescent="0.2">
      <c r="A150" s="42" t="s">
        <v>1565</v>
      </c>
      <c r="B150" s="40" t="s">
        <v>945</v>
      </c>
      <c r="C150" s="268">
        <v>1080490.03</v>
      </c>
      <c r="D150" s="268">
        <v>1080490.03</v>
      </c>
      <c r="E150" s="268"/>
      <c r="F150" s="268"/>
      <c r="G150" s="43"/>
      <c r="H150" s="40" t="s">
        <v>1539</v>
      </c>
    </row>
    <row r="151" spans="1:8" x14ac:dyDescent="0.2">
      <c r="A151" s="42" t="s">
        <v>1564</v>
      </c>
      <c r="B151" s="40" t="s">
        <v>1563</v>
      </c>
      <c r="C151" s="268">
        <v>176494.62</v>
      </c>
      <c r="D151" s="268">
        <v>176494.62</v>
      </c>
      <c r="E151" s="268"/>
      <c r="F151" s="268"/>
      <c r="G151" s="43"/>
      <c r="H151" s="40" t="s">
        <v>1539</v>
      </c>
    </row>
    <row r="152" spans="1:8" x14ac:dyDescent="0.2">
      <c r="A152" s="42" t="s">
        <v>1562</v>
      </c>
      <c r="B152" s="40" t="s">
        <v>1561</v>
      </c>
      <c r="C152" s="268">
        <v>1838.65</v>
      </c>
      <c r="D152" s="268">
        <v>1838.65</v>
      </c>
      <c r="E152" s="268"/>
      <c r="F152" s="268"/>
      <c r="G152" s="43"/>
      <c r="H152" s="40" t="s">
        <v>1539</v>
      </c>
    </row>
    <row r="153" spans="1:8" x14ac:dyDescent="0.2">
      <c r="A153" s="42" t="s">
        <v>1560</v>
      </c>
      <c r="B153" s="40" t="s">
        <v>1559</v>
      </c>
      <c r="C153" s="268">
        <v>24478.62</v>
      </c>
      <c r="D153" s="268">
        <v>24478.62</v>
      </c>
      <c r="E153" s="268"/>
      <c r="F153" s="268"/>
      <c r="G153" s="43"/>
      <c r="H153" s="40" t="s">
        <v>1539</v>
      </c>
    </row>
    <row r="154" spans="1:8" x14ac:dyDescent="0.2">
      <c r="A154" s="42" t="s">
        <v>1558</v>
      </c>
      <c r="B154" s="40" t="s">
        <v>1557</v>
      </c>
      <c r="C154" s="268">
        <v>805.93</v>
      </c>
      <c r="D154" s="268">
        <v>805.93</v>
      </c>
      <c r="E154" s="268"/>
      <c r="F154" s="268"/>
      <c r="G154" s="43"/>
      <c r="H154" s="40" t="s">
        <v>1539</v>
      </c>
    </row>
    <row r="155" spans="1:8" x14ac:dyDescent="0.2">
      <c r="A155" s="42" t="s">
        <v>1556</v>
      </c>
      <c r="B155" s="40" t="s">
        <v>1555</v>
      </c>
      <c r="C155" s="268">
        <v>-614.34</v>
      </c>
      <c r="D155" s="268">
        <v>-614.34</v>
      </c>
      <c r="E155" s="268"/>
      <c r="F155" s="268"/>
      <c r="G155" s="43"/>
      <c r="H155" s="40" t="s">
        <v>1539</v>
      </c>
    </row>
    <row r="156" spans="1:8" x14ac:dyDescent="0.2">
      <c r="A156" s="42" t="s">
        <v>1554</v>
      </c>
      <c r="B156" s="40" t="s">
        <v>1553</v>
      </c>
      <c r="C156" s="268">
        <v>3025.86</v>
      </c>
      <c r="D156" s="268">
        <v>3025.86</v>
      </c>
      <c r="E156" s="268"/>
      <c r="F156" s="268"/>
      <c r="G156" s="43"/>
      <c r="H156" s="40" t="s">
        <v>1539</v>
      </c>
    </row>
    <row r="157" spans="1:8" x14ac:dyDescent="0.2">
      <c r="A157" s="42" t="s">
        <v>1552</v>
      </c>
      <c r="B157" s="40" t="s">
        <v>1551</v>
      </c>
      <c r="C157" s="268">
        <v>2752548.15</v>
      </c>
      <c r="D157" s="268">
        <v>2752548.15</v>
      </c>
      <c r="E157" s="268"/>
      <c r="F157" s="268"/>
      <c r="G157" s="43"/>
    </row>
    <row r="158" spans="1:8" x14ac:dyDescent="0.2">
      <c r="A158" s="42" t="s">
        <v>1550</v>
      </c>
      <c r="B158" s="40" t="s">
        <v>1549</v>
      </c>
      <c r="C158" s="268">
        <v>1470378.61</v>
      </c>
      <c r="D158" s="268">
        <v>1470378.61</v>
      </c>
      <c r="E158" s="268"/>
      <c r="F158" s="268"/>
      <c r="G158" s="43"/>
      <c r="H158" s="40" t="s">
        <v>1539</v>
      </c>
    </row>
    <row r="159" spans="1:8" x14ac:dyDescent="0.2">
      <c r="A159" s="42" t="s">
        <v>1548</v>
      </c>
      <c r="B159" s="40" t="s">
        <v>953</v>
      </c>
      <c r="C159" s="268">
        <v>1282169.54</v>
      </c>
      <c r="D159" s="268">
        <v>1282169.54</v>
      </c>
      <c r="E159" s="268"/>
      <c r="F159" s="268"/>
      <c r="G159" s="43"/>
      <c r="H159" s="40" t="s">
        <v>1539</v>
      </c>
    </row>
    <row r="160" spans="1:8" x14ac:dyDescent="0.2">
      <c r="A160" s="42">
        <v>2121</v>
      </c>
      <c r="B160" s="40" t="s">
        <v>211</v>
      </c>
      <c r="C160" s="268">
        <v>30113.25</v>
      </c>
      <c r="D160" s="268">
        <v>30113.25</v>
      </c>
      <c r="E160" s="268">
        <v>0</v>
      </c>
      <c r="F160" s="268">
        <v>0</v>
      </c>
      <c r="G160" s="43"/>
    </row>
    <row r="161" spans="1:8" x14ac:dyDescent="0.2">
      <c r="A161" s="42">
        <v>2129</v>
      </c>
      <c r="B161" s="40" t="s">
        <v>213</v>
      </c>
      <c r="C161" s="268">
        <v>30113.25</v>
      </c>
      <c r="D161" s="268">
        <v>30113.25</v>
      </c>
      <c r="E161" s="268">
        <v>0</v>
      </c>
      <c r="F161" s="268">
        <v>0</v>
      </c>
      <c r="G161" s="43"/>
    </row>
    <row r="162" spans="1:8" x14ac:dyDescent="0.2">
      <c r="A162" s="42" t="s">
        <v>1547</v>
      </c>
      <c r="B162" s="40" t="s">
        <v>1546</v>
      </c>
      <c r="C162" s="268">
        <v>30113.25</v>
      </c>
      <c r="D162" s="268">
        <v>30113.25</v>
      </c>
      <c r="E162" s="268"/>
      <c r="F162" s="268"/>
      <c r="G162" s="43"/>
    </row>
    <row r="163" spans="1:8" x14ac:dyDescent="0.2">
      <c r="A163" s="42" t="s">
        <v>1545</v>
      </c>
      <c r="B163" s="40" t="s">
        <v>1544</v>
      </c>
      <c r="C163" s="268">
        <v>30113.25</v>
      </c>
      <c r="D163" s="268">
        <v>30113.25</v>
      </c>
      <c r="E163" s="268"/>
      <c r="F163" s="268"/>
      <c r="G163" s="43"/>
    </row>
    <row r="164" spans="1:8" x14ac:dyDescent="0.2">
      <c r="A164" s="42" t="s">
        <v>1543</v>
      </c>
      <c r="B164" s="40" t="s">
        <v>1542</v>
      </c>
      <c r="C164" s="268">
        <v>29013.25</v>
      </c>
      <c r="D164" s="268">
        <v>29013.25</v>
      </c>
      <c r="E164" s="268"/>
      <c r="F164" s="268"/>
      <c r="G164" s="43"/>
      <c r="H164" s="40" t="s">
        <v>1539</v>
      </c>
    </row>
    <row r="165" spans="1:8" x14ac:dyDescent="0.2">
      <c r="A165" s="42" t="s">
        <v>1541</v>
      </c>
      <c r="B165" s="40" t="s">
        <v>1540</v>
      </c>
      <c r="C165" s="268">
        <v>1100</v>
      </c>
      <c r="D165" s="268">
        <v>1100</v>
      </c>
      <c r="E165" s="268"/>
      <c r="F165" s="268"/>
      <c r="G165" s="43"/>
      <c r="H165" s="40" t="s">
        <v>1539</v>
      </c>
    </row>
    <row r="166" spans="1:8" x14ac:dyDescent="0.2">
      <c r="A166" s="42"/>
      <c r="C166" s="43"/>
      <c r="D166" s="43"/>
      <c r="E166" s="43"/>
      <c r="F166" s="43"/>
      <c r="G166" s="43"/>
    </row>
    <row r="167" spans="1:8" x14ac:dyDescent="0.2">
      <c r="A167" s="42"/>
      <c r="C167" s="43"/>
      <c r="D167" s="43"/>
      <c r="E167" s="43"/>
      <c r="F167" s="43"/>
      <c r="G167" s="43"/>
    </row>
    <row r="168" spans="1:8" x14ac:dyDescent="0.2">
      <c r="A168" s="42"/>
      <c r="C168" s="43"/>
      <c r="D168" s="43"/>
      <c r="E168" s="43"/>
      <c r="F168" s="43"/>
      <c r="G168" s="43"/>
    </row>
    <row r="169" spans="1:8" x14ac:dyDescent="0.2">
      <c r="A169" s="42"/>
      <c r="C169" s="43"/>
      <c r="D169" s="43"/>
      <c r="E169" s="43"/>
      <c r="F169" s="43"/>
      <c r="G169" s="43"/>
    </row>
    <row r="170" spans="1:8" x14ac:dyDescent="0.2">
      <c r="A170" s="42"/>
      <c r="C170" s="43"/>
      <c r="D170" s="43"/>
      <c r="E170" s="43"/>
      <c r="F170" s="43"/>
      <c r="G170" s="43"/>
    </row>
    <row r="171" spans="1:8" x14ac:dyDescent="0.2">
      <c r="A171" s="42"/>
      <c r="C171" s="43"/>
      <c r="D171" s="43"/>
      <c r="E171" s="43"/>
      <c r="F171" s="43"/>
      <c r="G171" s="43"/>
    </row>
    <row r="172" spans="1:8" x14ac:dyDescent="0.2">
      <c r="A172" s="42"/>
      <c r="C172" s="43"/>
      <c r="D172" s="43"/>
      <c r="E172" s="43"/>
      <c r="F172" s="43"/>
      <c r="G172" s="43"/>
    </row>
    <row r="173" spans="1:8" x14ac:dyDescent="0.2">
      <c r="A173" s="42"/>
      <c r="C173" s="43"/>
      <c r="D173" s="43"/>
      <c r="E173" s="43"/>
      <c r="F173" s="43"/>
      <c r="G173" s="43"/>
      <c r="H173" s="40" t="s">
        <v>1539</v>
      </c>
    </row>
    <row r="174" spans="1:8" x14ac:dyDescent="0.2">
      <c r="A174" s="42"/>
      <c r="C174" s="43"/>
      <c r="D174" s="43"/>
      <c r="E174" s="43"/>
      <c r="F174" s="43"/>
      <c r="G174" s="43"/>
      <c r="H174" s="40" t="s">
        <v>1539</v>
      </c>
    </row>
    <row r="176" spans="1:8" x14ac:dyDescent="0.2">
      <c r="A176" s="39" t="s">
        <v>214</v>
      </c>
      <c r="B176" s="39"/>
      <c r="C176" s="39"/>
      <c r="D176" s="39"/>
      <c r="E176" s="39"/>
      <c r="F176" s="39"/>
      <c r="G176" s="39"/>
      <c r="H176" s="39"/>
    </row>
    <row r="177" spans="1:9" x14ac:dyDescent="0.2">
      <c r="A177" s="41" t="s">
        <v>101</v>
      </c>
      <c r="B177" s="41" t="s">
        <v>102</v>
      </c>
      <c r="C177" s="41" t="s">
        <v>103</v>
      </c>
      <c r="D177" s="41" t="s">
        <v>215</v>
      </c>
      <c r="E177" s="41" t="s">
        <v>118</v>
      </c>
      <c r="F177" s="41"/>
      <c r="G177" s="41"/>
      <c r="H177" s="41"/>
    </row>
    <row r="178" spans="1:9" x14ac:dyDescent="0.2">
      <c r="A178" s="42">
        <v>2160</v>
      </c>
      <c r="B178" s="40" t="s">
        <v>216</v>
      </c>
      <c r="C178" s="114">
        <v>0</v>
      </c>
    </row>
    <row r="179" spans="1:9" x14ac:dyDescent="0.2">
      <c r="A179" s="42">
        <v>2161</v>
      </c>
      <c r="B179" s="40" t="s">
        <v>217</v>
      </c>
      <c r="C179" s="114">
        <v>0</v>
      </c>
    </row>
    <row r="180" spans="1:9" x14ac:dyDescent="0.2">
      <c r="A180" s="42">
        <v>2162</v>
      </c>
      <c r="B180" s="40" t="s">
        <v>218</v>
      </c>
      <c r="C180" s="114">
        <v>0</v>
      </c>
    </row>
    <row r="181" spans="1:9" x14ac:dyDescent="0.2">
      <c r="A181" s="42">
        <v>2163</v>
      </c>
      <c r="B181" s="40" t="s">
        <v>219</v>
      </c>
      <c r="C181" s="114">
        <v>0</v>
      </c>
    </row>
    <row r="182" spans="1:9" x14ac:dyDescent="0.2">
      <c r="A182" s="42">
        <v>2164</v>
      </c>
      <c r="B182" s="40" t="s">
        <v>220</v>
      </c>
      <c r="C182" s="114">
        <v>0</v>
      </c>
    </row>
    <row r="183" spans="1:9" x14ac:dyDescent="0.2">
      <c r="A183" s="42">
        <v>2165</v>
      </c>
      <c r="B183" s="40" t="s">
        <v>221</v>
      </c>
      <c r="C183" s="114">
        <v>0</v>
      </c>
    </row>
    <row r="184" spans="1:9" x14ac:dyDescent="0.2">
      <c r="A184" s="42">
        <v>2166</v>
      </c>
      <c r="B184" s="40" t="s">
        <v>222</v>
      </c>
      <c r="C184" s="114">
        <v>0</v>
      </c>
    </row>
    <row r="185" spans="1:9" x14ac:dyDescent="0.2">
      <c r="A185" s="42">
        <v>2250</v>
      </c>
      <c r="B185" s="40" t="s">
        <v>223</v>
      </c>
      <c r="C185" s="114">
        <v>0</v>
      </c>
    </row>
    <row r="186" spans="1:9" x14ac:dyDescent="0.2">
      <c r="A186" s="42">
        <v>2251</v>
      </c>
      <c r="B186" s="40" t="s">
        <v>224</v>
      </c>
      <c r="C186" s="114">
        <v>0</v>
      </c>
    </row>
    <row r="187" spans="1:9" x14ac:dyDescent="0.2">
      <c r="A187" s="42">
        <v>2252</v>
      </c>
      <c r="B187" s="40" t="s">
        <v>225</v>
      </c>
      <c r="C187" s="114">
        <v>0</v>
      </c>
      <c r="I187" s="210" t="s">
        <v>1538</v>
      </c>
    </row>
    <row r="188" spans="1:9" x14ac:dyDescent="0.2">
      <c r="A188" s="42">
        <v>2253</v>
      </c>
      <c r="B188" s="40" t="s">
        <v>226</v>
      </c>
      <c r="C188" s="114">
        <v>0</v>
      </c>
    </row>
    <row r="189" spans="1:9" x14ac:dyDescent="0.2">
      <c r="A189" s="42">
        <v>2254</v>
      </c>
      <c r="B189" s="40" t="s">
        <v>227</v>
      </c>
      <c r="C189" s="114">
        <v>0</v>
      </c>
    </row>
    <row r="190" spans="1:9" x14ac:dyDescent="0.2">
      <c r="A190" s="42">
        <v>2255</v>
      </c>
      <c r="B190" s="40" t="s">
        <v>228</v>
      </c>
      <c r="C190" s="114">
        <v>0</v>
      </c>
    </row>
    <row r="191" spans="1:9" x14ac:dyDescent="0.2">
      <c r="A191" s="42">
        <v>2256</v>
      </c>
      <c r="B191" s="40" t="s">
        <v>229</v>
      </c>
      <c r="C191" s="114">
        <v>0</v>
      </c>
    </row>
    <row r="193" spans="1:9" x14ac:dyDescent="0.2">
      <c r="A193" s="39" t="s">
        <v>230</v>
      </c>
      <c r="B193" s="39"/>
      <c r="C193" s="39"/>
      <c r="D193" s="39"/>
      <c r="E193" s="39"/>
      <c r="F193" s="39"/>
      <c r="G193" s="39"/>
      <c r="H193" s="39"/>
    </row>
    <row r="194" spans="1:9" x14ac:dyDescent="0.2">
      <c r="A194" s="46" t="s">
        <v>101</v>
      </c>
      <c r="B194" s="46" t="s">
        <v>102</v>
      </c>
      <c r="C194" s="46" t="s">
        <v>103</v>
      </c>
      <c r="D194" s="46" t="s">
        <v>215</v>
      </c>
      <c r="E194" s="46" t="s">
        <v>118</v>
      </c>
      <c r="F194" s="46"/>
      <c r="G194" s="46"/>
      <c r="H194" s="46"/>
    </row>
    <row r="195" spans="1:9" x14ac:dyDescent="0.2">
      <c r="A195" s="42">
        <v>2159</v>
      </c>
      <c r="B195" s="40" t="s">
        <v>231</v>
      </c>
      <c r="C195" s="114">
        <v>0</v>
      </c>
    </row>
    <row r="196" spans="1:9" x14ac:dyDescent="0.2">
      <c r="A196" s="42">
        <v>2199</v>
      </c>
      <c r="B196" s="40" t="s">
        <v>232</v>
      </c>
      <c r="C196" s="114">
        <v>0</v>
      </c>
    </row>
    <row r="197" spans="1:9" x14ac:dyDescent="0.2">
      <c r="A197" s="42">
        <v>2240</v>
      </c>
      <c r="B197" s="40" t="s">
        <v>233</v>
      </c>
      <c r="C197" s="114">
        <v>0</v>
      </c>
    </row>
    <row r="198" spans="1:9" x14ac:dyDescent="0.2">
      <c r="A198" s="42">
        <v>2241</v>
      </c>
      <c r="B198" s="40" t="s">
        <v>234</v>
      </c>
      <c r="C198" s="114">
        <v>0</v>
      </c>
    </row>
    <row r="199" spans="1:9" x14ac:dyDescent="0.2">
      <c r="A199" s="42">
        <v>2242</v>
      </c>
      <c r="B199" s="40" t="s">
        <v>235</v>
      </c>
      <c r="C199" s="114">
        <v>0</v>
      </c>
    </row>
    <row r="200" spans="1:9" x14ac:dyDescent="0.2">
      <c r="A200" s="42">
        <v>2249</v>
      </c>
      <c r="B200" s="40" t="s">
        <v>236</v>
      </c>
      <c r="C200" s="114">
        <v>0</v>
      </c>
    </row>
    <row r="202" spans="1:9" x14ac:dyDescent="0.2">
      <c r="B202" s="40" t="s">
        <v>237</v>
      </c>
    </row>
    <row r="207" spans="1:9" x14ac:dyDescent="0.2">
      <c r="I207" s="209" t="s">
        <v>1537</v>
      </c>
    </row>
  </sheetData>
  <sheetProtection formatCells="0" formatColumns="0" formatRows="0" insertColumns="0" insertRows="0" insertHyperlinks="0" deleteColumns="0" deleteRows="0" sort="0" autoFilter="0" pivotTables="0"/>
  <mergeCells count="3">
    <mergeCell ref="A1:F1"/>
    <mergeCell ref="A2:F2"/>
    <mergeCell ref="A3:F3"/>
  </mergeCells>
  <pageMargins left="0.78740157480314965" right="0.78740157480314965" top="0.39370078740157483" bottom="0.39370078740157483" header="0.31496062992125984" footer="0.31496062992125984"/>
  <pageSetup scale="55" fitToHeight="0" orientation="landscape"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8"/>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40" customWidth="1"/>
    <col min="2" max="2" width="72.85546875" style="40" bestFit="1" customWidth="1"/>
    <col min="3" max="3" width="15.7109375" style="40" customWidth="1"/>
    <col min="4" max="5" width="19.7109375" style="40" customWidth="1"/>
    <col min="6" max="16384" width="9.140625" style="40"/>
  </cols>
  <sheetData>
    <row r="1" spans="1:5" s="128" customFormat="1" ht="18.95" customHeight="1" x14ac:dyDescent="0.25">
      <c r="A1" s="377" t="s">
        <v>1664</v>
      </c>
      <c r="B1" s="377"/>
      <c r="C1" s="377"/>
      <c r="D1" s="36" t="s">
        <v>95</v>
      </c>
      <c r="E1" s="37">
        <v>2022</v>
      </c>
    </row>
    <row r="2" spans="1:5" s="127" customFormat="1" ht="18.95" customHeight="1" x14ac:dyDescent="0.25">
      <c r="A2" s="377" t="s">
        <v>435</v>
      </c>
      <c r="B2" s="377"/>
      <c r="C2" s="377"/>
      <c r="D2" s="36" t="s">
        <v>97</v>
      </c>
      <c r="E2" s="37" t="s">
        <v>599</v>
      </c>
    </row>
    <row r="3" spans="1:5" s="127" customFormat="1" ht="18.95" customHeight="1" x14ac:dyDescent="0.25">
      <c r="A3" s="377" t="s">
        <v>1663</v>
      </c>
      <c r="B3" s="377"/>
      <c r="C3" s="377"/>
      <c r="D3" s="36" t="s">
        <v>98</v>
      </c>
      <c r="E3" s="37">
        <v>4</v>
      </c>
    </row>
    <row r="4" spans="1:5" x14ac:dyDescent="0.2">
      <c r="A4" s="38" t="s">
        <v>99</v>
      </c>
      <c r="B4" s="39"/>
      <c r="C4" s="39"/>
      <c r="D4" s="39"/>
      <c r="E4" s="39"/>
    </row>
    <row r="6" spans="1:5" x14ac:dyDescent="0.2">
      <c r="A6" s="52" t="s">
        <v>434</v>
      </c>
      <c r="B6" s="52"/>
      <c r="C6" s="52"/>
      <c r="D6" s="52"/>
      <c r="E6" s="52"/>
    </row>
    <row r="7" spans="1:5" x14ac:dyDescent="0.2">
      <c r="A7" s="51" t="s">
        <v>101</v>
      </c>
      <c r="B7" s="51" t="s">
        <v>102</v>
      </c>
      <c r="C7" s="51" t="s">
        <v>103</v>
      </c>
      <c r="D7" s="51" t="s">
        <v>386</v>
      </c>
      <c r="E7" s="51"/>
    </row>
    <row r="8" spans="1:5" x14ac:dyDescent="0.2">
      <c r="A8" s="54">
        <v>4100</v>
      </c>
      <c r="B8" s="47" t="s">
        <v>433</v>
      </c>
      <c r="C8" s="270">
        <v>10086765.52</v>
      </c>
      <c r="D8" s="47"/>
      <c r="E8" s="53"/>
    </row>
    <row r="9" spans="1:5" x14ac:dyDescent="0.2">
      <c r="A9" s="54">
        <v>4110</v>
      </c>
      <c r="B9" s="47" t="s">
        <v>432</v>
      </c>
      <c r="C9" s="270">
        <v>0</v>
      </c>
      <c r="D9" s="47"/>
      <c r="E9" s="53"/>
    </row>
    <row r="10" spans="1:5" x14ac:dyDescent="0.2">
      <c r="A10" s="54">
        <v>4111</v>
      </c>
      <c r="B10" s="47" t="s">
        <v>431</v>
      </c>
      <c r="C10" s="270">
        <v>0</v>
      </c>
      <c r="D10" s="47"/>
      <c r="E10" s="53"/>
    </row>
    <row r="11" spans="1:5" x14ac:dyDescent="0.2">
      <c r="A11" s="54">
        <v>4112</v>
      </c>
      <c r="B11" s="47" t="s">
        <v>430</v>
      </c>
      <c r="C11" s="270">
        <v>0</v>
      </c>
      <c r="D11" s="47"/>
      <c r="E11" s="53"/>
    </row>
    <row r="12" spans="1:5" x14ac:dyDescent="0.2">
      <c r="A12" s="54">
        <v>4113</v>
      </c>
      <c r="B12" s="47" t="s">
        <v>429</v>
      </c>
      <c r="C12" s="270">
        <v>0</v>
      </c>
      <c r="D12" s="47"/>
      <c r="E12" s="53"/>
    </row>
    <row r="13" spans="1:5" x14ac:dyDescent="0.2">
      <c r="A13" s="54">
        <v>4114</v>
      </c>
      <c r="B13" s="47" t="s">
        <v>428</v>
      </c>
      <c r="C13" s="270">
        <v>0</v>
      </c>
      <c r="D13" s="47"/>
      <c r="E13" s="53"/>
    </row>
    <row r="14" spans="1:5" x14ac:dyDescent="0.2">
      <c r="A14" s="54">
        <v>4115</v>
      </c>
      <c r="B14" s="47" t="s">
        <v>427</v>
      </c>
      <c r="C14" s="270">
        <v>0</v>
      </c>
      <c r="D14" s="47"/>
      <c r="E14" s="53"/>
    </row>
    <row r="15" spans="1:5" x14ac:dyDescent="0.2">
      <c r="A15" s="54">
        <v>4116</v>
      </c>
      <c r="B15" s="47" t="s">
        <v>426</v>
      </c>
      <c r="C15" s="270">
        <v>0</v>
      </c>
      <c r="D15" s="47"/>
      <c r="E15" s="53"/>
    </row>
    <row r="16" spans="1:5" x14ac:dyDescent="0.2">
      <c r="A16" s="54">
        <v>4117</v>
      </c>
      <c r="B16" s="47" t="s">
        <v>425</v>
      </c>
      <c r="C16" s="270">
        <v>0</v>
      </c>
      <c r="D16" s="47"/>
      <c r="E16" s="53"/>
    </row>
    <row r="17" spans="1:5" ht="22.5" x14ac:dyDescent="0.2">
      <c r="A17" s="54">
        <v>4118</v>
      </c>
      <c r="B17" s="55" t="s">
        <v>424</v>
      </c>
      <c r="C17" s="270">
        <v>0</v>
      </c>
      <c r="D17" s="47"/>
      <c r="E17" s="53"/>
    </row>
    <row r="18" spans="1:5" x14ac:dyDescent="0.2">
      <c r="A18" s="54">
        <v>4119</v>
      </c>
      <c r="B18" s="47" t="s">
        <v>423</v>
      </c>
      <c r="C18" s="270">
        <v>0</v>
      </c>
      <c r="D18" s="47"/>
      <c r="E18" s="53"/>
    </row>
    <row r="19" spans="1:5" x14ac:dyDescent="0.2">
      <c r="A19" s="54">
        <v>4120</v>
      </c>
      <c r="B19" s="47" t="s">
        <v>422</v>
      </c>
      <c r="C19" s="270">
        <v>0</v>
      </c>
      <c r="D19" s="47"/>
      <c r="E19" s="53"/>
    </row>
    <row r="20" spans="1:5" x14ac:dyDescent="0.2">
      <c r="A20" s="54">
        <v>4121</v>
      </c>
      <c r="B20" s="47" t="s">
        <v>421</v>
      </c>
      <c r="C20" s="270">
        <v>0</v>
      </c>
      <c r="D20" s="47"/>
      <c r="E20" s="53"/>
    </row>
    <row r="21" spans="1:5" x14ac:dyDescent="0.2">
      <c r="A21" s="54">
        <v>4122</v>
      </c>
      <c r="B21" s="47" t="s">
        <v>420</v>
      </c>
      <c r="C21" s="270">
        <v>0</v>
      </c>
      <c r="D21" s="47"/>
      <c r="E21" s="53"/>
    </row>
    <row r="22" spans="1:5" x14ac:dyDescent="0.2">
      <c r="A22" s="54">
        <v>4123</v>
      </c>
      <c r="B22" s="47" t="s">
        <v>419</v>
      </c>
      <c r="C22" s="270">
        <v>0</v>
      </c>
      <c r="D22" s="47"/>
      <c r="E22" s="53"/>
    </row>
    <row r="23" spans="1:5" x14ac:dyDescent="0.2">
      <c r="A23" s="54">
        <v>4124</v>
      </c>
      <c r="B23" s="47" t="s">
        <v>418</v>
      </c>
      <c r="C23" s="270">
        <v>0</v>
      </c>
      <c r="D23" s="47"/>
      <c r="E23" s="53"/>
    </row>
    <row r="24" spans="1:5" x14ac:dyDescent="0.2">
      <c r="A24" s="54">
        <v>4129</v>
      </c>
      <c r="B24" s="47" t="s">
        <v>417</v>
      </c>
      <c r="C24" s="270">
        <v>0</v>
      </c>
      <c r="D24" s="47"/>
      <c r="E24" s="53"/>
    </row>
    <row r="25" spans="1:5" x14ac:dyDescent="0.2">
      <c r="A25" s="54">
        <v>4130</v>
      </c>
      <c r="B25" s="47" t="s">
        <v>416</v>
      </c>
      <c r="C25" s="270">
        <v>0</v>
      </c>
      <c r="D25" s="47"/>
      <c r="E25" s="53"/>
    </row>
    <row r="26" spans="1:5" x14ac:dyDescent="0.2">
      <c r="A26" s="54">
        <v>4131</v>
      </c>
      <c r="B26" s="47" t="s">
        <v>415</v>
      </c>
      <c r="C26" s="270">
        <v>0</v>
      </c>
      <c r="D26" s="47"/>
      <c r="E26" s="53"/>
    </row>
    <row r="27" spans="1:5" ht="22.5" x14ac:dyDescent="0.2">
      <c r="A27" s="54">
        <v>4132</v>
      </c>
      <c r="B27" s="55" t="s">
        <v>414</v>
      </c>
      <c r="C27" s="270">
        <v>0</v>
      </c>
      <c r="D27" s="47"/>
      <c r="E27" s="53"/>
    </row>
    <row r="28" spans="1:5" x14ac:dyDescent="0.2">
      <c r="A28" s="54">
        <v>4140</v>
      </c>
      <c r="B28" s="47" t="s">
        <v>413</v>
      </c>
      <c r="C28" s="270">
        <v>0</v>
      </c>
      <c r="D28" s="47"/>
      <c r="E28" s="53"/>
    </row>
    <row r="29" spans="1:5" x14ac:dyDescent="0.2">
      <c r="A29" s="54">
        <v>4141</v>
      </c>
      <c r="B29" s="47" t="s">
        <v>412</v>
      </c>
      <c r="C29" s="270">
        <v>0</v>
      </c>
      <c r="D29" s="47"/>
      <c r="E29" s="53"/>
    </row>
    <row r="30" spans="1:5" x14ac:dyDescent="0.2">
      <c r="A30" s="54">
        <v>4143</v>
      </c>
      <c r="B30" s="47" t="s">
        <v>411</v>
      </c>
      <c r="C30" s="270">
        <v>0</v>
      </c>
      <c r="D30" s="47"/>
      <c r="E30" s="53"/>
    </row>
    <row r="31" spans="1:5" x14ac:dyDescent="0.2">
      <c r="A31" s="54">
        <v>4144</v>
      </c>
      <c r="B31" s="47" t="s">
        <v>410</v>
      </c>
      <c r="C31" s="270">
        <v>0</v>
      </c>
      <c r="D31" s="47"/>
      <c r="E31" s="53"/>
    </row>
    <row r="32" spans="1:5" ht="22.5" x14ac:dyDescent="0.2">
      <c r="A32" s="54">
        <v>4145</v>
      </c>
      <c r="B32" s="55" t="s">
        <v>409</v>
      </c>
      <c r="C32" s="270">
        <v>0</v>
      </c>
      <c r="D32" s="47"/>
      <c r="E32" s="53"/>
    </row>
    <row r="33" spans="1:5" x14ac:dyDescent="0.2">
      <c r="A33" s="54">
        <v>4149</v>
      </c>
      <c r="B33" s="47" t="s">
        <v>408</v>
      </c>
      <c r="C33" s="270">
        <v>0</v>
      </c>
      <c r="D33" s="47"/>
      <c r="E33" s="53"/>
    </row>
    <row r="34" spans="1:5" x14ac:dyDescent="0.2">
      <c r="A34" s="54">
        <v>4150</v>
      </c>
      <c r="B34" s="47" t="s">
        <v>407</v>
      </c>
      <c r="C34" s="270">
        <v>0</v>
      </c>
      <c r="D34" s="47"/>
      <c r="E34" s="53"/>
    </row>
    <row r="35" spans="1:5" x14ac:dyDescent="0.2">
      <c r="A35" s="54">
        <v>4151</v>
      </c>
      <c r="B35" s="47" t="s">
        <v>407</v>
      </c>
      <c r="C35" s="270">
        <v>0</v>
      </c>
      <c r="D35" s="47"/>
      <c r="E35" s="53"/>
    </row>
    <row r="36" spans="1:5" ht="22.5" x14ac:dyDescent="0.2">
      <c r="A36" s="54">
        <v>4154</v>
      </c>
      <c r="B36" s="55" t="s">
        <v>406</v>
      </c>
      <c r="C36" s="270">
        <v>0</v>
      </c>
      <c r="D36" s="47"/>
      <c r="E36" s="53"/>
    </row>
    <row r="37" spans="1:5" x14ac:dyDescent="0.2">
      <c r="A37" s="54">
        <v>4160</v>
      </c>
      <c r="B37" s="47" t="s">
        <v>405</v>
      </c>
      <c r="C37" s="270">
        <v>0</v>
      </c>
      <c r="D37" s="47"/>
      <c r="E37" s="53"/>
    </row>
    <row r="38" spans="1:5" x14ac:dyDescent="0.2">
      <c r="A38" s="54">
        <v>4161</v>
      </c>
      <c r="B38" s="47" t="s">
        <v>404</v>
      </c>
      <c r="C38" s="270">
        <v>0</v>
      </c>
      <c r="D38" s="47"/>
      <c r="E38" s="53"/>
    </row>
    <row r="39" spans="1:5" x14ac:dyDescent="0.2">
      <c r="A39" s="54">
        <v>4162</v>
      </c>
      <c r="B39" s="47" t="s">
        <v>403</v>
      </c>
      <c r="C39" s="270">
        <v>0</v>
      </c>
      <c r="D39" s="47"/>
      <c r="E39" s="53"/>
    </row>
    <row r="40" spans="1:5" x14ac:dyDescent="0.2">
      <c r="A40" s="54">
        <v>4163</v>
      </c>
      <c r="B40" s="47" t="s">
        <v>402</v>
      </c>
      <c r="C40" s="270">
        <v>0</v>
      </c>
      <c r="D40" s="47"/>
      <c r="E40" s="53"/>
    </row>
    <row r="41" spans="1:5" x14ac:dyDescent="0.2">
      <c r="A41" s="54">
        <v>4164</v>
      </c>
      <c r="B41" s="47" t="s">
        <v>401</v>
      </c>
      <c r="C41" s="270">
        <v>0</v>
      </c>
      <c r="D41" s="47"/>
      <c r="E41" s="53"/>
    </row>
    <row r="42" spans="1:5" x14ac:dyDescent="0.2">
      <c r="A42" s="54">
        <v>4165</v>
      </c>
      <c r="B42" s="47" t="s">
        <v>400</v>
      </c>
      <c r="C42" s="270">
        <v>0</v>
      </c>
      <c r="D42" s="47"/>
      <c r="E42" s="53"/>
    </row>
    <row r="43" spans="1:5" ht="22.5" x14ac:dyDescent="0.2">
      <c r="A43" s="54">
        <v>4166</v>
      </c>
      <c r="B43" s="55" t="s">
        <v>399</v>
      </c>
      <c r="C43" s="270">
        <v>0</v>
      </c>
      <c r="D43" s="47"/>
      <c r="E43" s="53"/>
    </row>
    <row r="44" spans="1:5" x14ac:dyDescent="0.2">
      <c r="A44" s="54">
        <v>4168</v>
      </c>
      <c r="B44" s="47" t="s">
        <v>398</v>
      </c>
      <c r="C44" s="270">
        <v>0</v>
      </c>
      <c r="D44" s="47"/>
      <c r="E44" s="53"/>
    </row>
    <row r="45" spans="1:5" x14ac:dyDescent="0.2">
      <c r="A45" s="54">
        <v>4169</v>
      </c>
      <c r="B45" s="47" t="s">
        <v>397</v>
      </c>
      <c r="C45" s="270">
        <v>0</v>
      </c>
      <c r="D45" s="47"/>
      <c r="E45" s="53"/>
    </row>
    <row r="46" spans="1:5" x14ac:dyDescent="0.2">
      <c r="A46" s="54">
        <v>4170</v>
      </c>
      <c r="B46" s="47" t="s">
        <v>396</v>
      </c>
      <c r="C46" s="270">
        <v>10086765.52</v>
      </c>
      <c r="D46" s="47"/>
      <c r="E46" s="53"/>
    </row>
    <row r="47" spans="1:5" x14ac:dyDescent="0.2">
      <c r="A47" s="54">
        <v>4171</v>
      </c>
      <c r="B47" s="47" t="s">
        <v>395</v>
      </c>
      <c r="C47" s="270">
        <v>0</v>
      </c>
      <c r="D47" s="47"/>
      <c r="E47" s="53"/>
    </row>
    <row r="48" spans="1:5" x14ac:dyDescent="0.2">
      <c r="A48" s="54">
        <v>4172</v>
      </c>
      <c r="B48" s="47" t="s">
        <v>394</v>
      </c>
      <c r="C48" s="270">
        <v>0</v>
      </c>
      <c r="D48" s="47"/>
      <c r="E48" s="53"/>
    </row>
    <row r="49" spans="1:5" ht="22.5" x14ac:dyDescent="0.2">
      <c r="A49" s="54">
        <v>4173</v>
      </c>
      <c r="B49" s="55" t="s">
        <v>393</v>
      </c>
      <c r="C49" s="270">
        <v>10086765.52</v>
      </c>
      <c r="D49" s="47"/>
      <c r="E49" s="53" t="s">
        <v>1667</v>
      </c>
    </row>
    <row r="50" spans="1:5" ht="22.5" x14ac:dyDescent="0.2">
      <c r="A50" s="54">
        <v>4174</v>
      </c>
      <c r="B50" s="55" t="s">
        <v>392</v>
      </c>
      <c r="C50" s="270">
        <v>0</v>
      </c>
      <c r="D50" s="47"/>
      <c r="E50" s="53"/>
    </row>
    <row r="51" spans="1:5" ht="22.5" x14ac:dyDescent="0.2">
      <c r="A51" s="54">
        <v>4175</v>
      </c>
      <c r="B51" s="55" t="s">
        <v>391</v>
      </c>
      <c r="C51" s="270">
        <v>0</v>
      </c>
      <c r="D51" s="47"/>
      <c r="E51" s="53"/>
    </row>
    <row r="52" spans="1:5" ht="22.5" x14ac:dyDescent="0.2">
      <c r="A52" s="54">
        <v>4176</v>
      </c>
      <c r="B52" s="55" t="s">
        <v>390</v>
      </c>
      <c r="C52" s="270">
        <v>0</v>
      </c>
      <c r="D52" s="47"/>
      <c r="E52" s="53"/>
    </row>
    <row r="53" spans="1:5" ht="22.5" x14ac:dyDescent="0.2">
      <c r="A53" s="54">
        <v>4177</v>
      </c>
      <c r="B53" s="55" t="s">
        <v>389</v>
      </c>
      <c r="C53" s="270">
        <v>0</v>
      </c>
      <c r="D53" s="47"/>
      <c r="E53" s="53"/>
    </row>
    <row r="54" spans="1:5" ht="22.5" x14ac:dyDescent="0.2">
      <c r="A54" s="54">
        <v>4178</v>
      </c>
      <c r="B54" s="55" t="s">
        <v>388</v>
      </c>
      <c r="C54" s="270">
        <v>0</v>
      </c>
      <c r="D54" s="47"/>
      <c r="E54" s="53"/>
    </row>
    <row r="55" spans="1:5" x14ac:dyDescent="0.2">
      <c r="A55" s="54"/>
      <c r="B55" s="55"/>
      <c r="C55" s="49"/>
      <c r="D55" s="47"/>
      <c r="E55" s="53"/>
    </row>
    <row r="56" spans="1:5" x14ac:dyDescent="0.2">
      <c r="A56" s="52" t="s">
        <v>387</v>
      </c>
      <c r="B56" s="52"/>
      <c r="C56" s="52"/>
      <c r="D56" s="52"/>
      <c r="E56" s="52"/>
    </row>
    <row r="57" spans="1:5" x14ac:dyDescent="0.2">
      <c r="A57" s="51" t="s">
        <v>101</v>
      </c>
      <c r="B57" s="51" t="s">
        <v>102</v>
      </c>
      <c r="C57" s="51" t="s">
        <v>103</v>
      </c>
      <c r="D57" s="51" t="s">
        <v>386</v>
      </c>
      <c r="E57" s="51"/>
    </row>
    <row r="58" spans="1:5" ht="33.75" x14ac:dyDescent="0.2">
      <c r="A58" s="54">
        <v>4200</v>
      </c>
      <c r="B58" s="55" t="s">
        <v>385</v>
      </c>
      <c r="C58" s="270">
        <v>109961593</v>
      </c>
      <c r="D58" s="47"/>
      <c r="E58" s="53"/>
    </row>
    <row r="59" spans="1:5" ht="22.5" x14ac:dyDescent="0.2">
      <c r="A59" s="54">
        <v>4210</v>
      </c>
      <c r="B59" s="55" t="s">
        <v>384</v>
      </c>
      <c r="C59" s="270">
        <v>0</v>
      </c>
      <c r="D59" s="47"/>
      <c r="E59" s="53"/>
    </row>
    <row r="60" spans="1:5" x14ac:dyDescent="0.2">
      <c r="A60" s="54">
        <v>4211</v>
      </c>
      <c r="B60" s="47" t="s">
        <v>294</v>
      </c>
      <c r="C60" s="270">
        <v>0</v>
      </c>
      <c r="D60" s="47"/>
      <c r="E60" s="53"/>
    </row>
    <row r="61" spans="1:5" x14ac:dyDescent="0.2">
      <c r="A61" s="54">
        <v>4212</v>
      </c>
      <c r="B61" s="47" t="s">
        <v>291</v>
      </c>
      <c r="C61" s="270">
        <v>0</v>
      </c>
      <c r="D61" s="47"/>
      <c r="E61" s="53"/>
    </row>
    <row r="62" spans="1:5" x14ac:dyDescent="0.2">
      <c r="A62" s="54">
        <v>4213</v>
      </c>
      <c r="B62" s="47" t="s">
        <v>288</v>
      </c>
      <c r="C62" s="270">
        <v>0</v>
      </c>
      <c r="D62" s="47"/>
      <c r="E62" s="53"/>
    </row>
    <row r="63" spans="1:5" x14ac:dyDescent="0.2">
      <c r="A63" s="54">
        <v>4214</v>
      </c>
      <c r="B63" s="47" t="s">
        <v>383</v>
      </c>
      <c r="C63" s="270">
        <v>0</v>
      </c>
      <c r="D63" s="47"/>
      <c r="E63" s="53"/>
    </row>
    <row r="64" spans="1:5" x14ac:dyDescent="0.2">
      <c r="A64" s="54">
        <v>4215</v>
      </c>
      <c r="B64" s="47" t="s">
        <v>382</v>
      </c>
      <c r="C64" s="270">
        <v>0</v>
      </c>
      <c r="D64" s="47"/>
      <c r="E64" s="53"/>
    </row>
    <row r="65" spans="1:5" x14ac:dyDescent="0.2">
      <c r="A65" s="54">
        <v>4220</v>
      </c>
      <c r="B65" s="47" t="s">
        <v>381</v>
      </c>
      <c r="C65" s="270">
        <v>109961593</v>
      </c>
      <c r="D65" s="47"/>
      <c r="E65" s="53"/>
    </row>
    <row r="66" spans="1:5" x14ac:dyDescent="0.2">
      <c r="A66" s="54">
        <v>4221</v>
      </c>
      <c r="B66" s="47" t="s">
        <v>380</v>
      </c>
      <c r="C66" s="270">
        <v>109961593</v>
      </c>
      <c r="D66" s="47"/>
      <c r="E66" s="53" t="s">
        <v>1666</v>
      </c>
    </row>
    <row r="67" spans="1:5" x14ac:dyDescent="0.2">
      <c r="A67" s="54">
        <v>4223</v>
      </c>
      <c r="B67" s="47" t="s">
        <v>321</v>
      </c>
      <c r="C67" s="270">
        <v>0</v>
      </c>
      <c r="D67" s="47"/>
      <c r="E67" s="53"/>
    </row>
    <row r="68" spans="1:5" x14ac:dyDescent="0.2">
      <c r="A68" s="54">
        <v>4225</v>
      </c>
      <c r="B68" s="47" t="s">
        <v>313</v>
      </c>
      <c r="C68" s="270">
        <v>0</v>
      </c>
      <c r="D68" s="47"/>
      <c r="E68" s="53"/>
    </row>
    <row r="69" spans="1:5" x14ac:dyDescent="0.2">
      <c r="A69" s="54">
        <v>4227</v>
      </c>
      <c r="B69" s="47" t="s">
        <v>379</v>
      </c>
      <c r="C69" s="270">
        <v>0</v>
      </c>
      <c r="D69" s="47"/>
      <c r="E69" s="53"/>
    </row>
    <row r="70" spans="1:5" x14ac:dyDescent="0.2">
      <c r="A70" s="53"/>
      <c r="B70" s="53"/>
      <c r="C70" s="53"/>
      <c r="D70" s="53"/>
      <c r="E70" s="53"/>
    </row>
    <row r="71" spans="1:5" x14ac:dyDescent="0.2">
      <c r="A71" s="52" t="s">
        <v>378</v>
      </c>
      <c r="B71" s="52"/>
      <c r="C71" s="52"/>
      <c r="D71" s="52"/>
      <c r="E71" s="52"/>
    </row>
    <row r="72" spans="1:5" x14ac:dyDescent="0.2">
      <c r="A72" s="51" t="s">
        <v>101</v>
      </c>
      <c r="B72" s="51" t="s">
        <v>102</v>
      </c>
      <c r="C72" s="51" t="s">
        <v>103</v>
      </c>
      <c r="D72" s="51" t="s">
        <v>215</v>
      </c>
      <c r="E72" s="51" t="s">
        <v>118</v>
      </c>
    </row>
    <row r="73" spans="1:5" x14ac:dyDescent="0.2">
      <c r="A73" s="50">
        <v>4300</v>
      </c>
      <c r="B73" s="47" t="s">
        <v>377</v>
      </c>
      <c r="C73" s="270">
        <v>392679.35</v>
      </c>
      <c r="D73" s="47"/>
      <c r="E73" s="47"/>
    </row>
    <row r="74" spans="1:5" x14ac:dyDescent="0.2">
      <c r="A74" s="50">
        <v>4310</v>
      </c>
      <c r="B74" s="47" t="s">
        <v>376</v>
      </c>
      <c r="C74" s="270">
        <v>392679.35</v>
      </c>
      <c r="D74" s="47"/>
      <c r="E74" s="47"/>
    </row>
    <row r="75" spans="1:5" x14ac:dyDescent="0.2">
      <c r="A75" s="50">
        <v>4311</v>
      </c>
      <c r="B75" s="47" t="s">
        <v>375</v>
      </c>
      <c r="C75" s="270">
        <v>392679.35</v>
      </c>
      <c r="D75" s="47"/>
      <c r="E75" s="47"/>
    </row>
    <row r="76" spans="1:5" x14ac:dyDescent="0.2">
      <c r="A76" s="50">
        <v>4319</v>
      </c>
      <c r="B76" s="47" t="s">
        <v>374</v>
      </c>
      <c r="C76" s="270">
        <v>0</v>
      </c>
      <c r="D76" s="47"/>
      <c r="E76" s="47"/>
    </row>
    <row r="77" spans="1:5" x14ac:dyDescent="0.2">
      <c r="A77" s="50">
        <v>4320</v>
      </c>
      <c r="B77" s="47" t="s">
        <v>373</v>
      </c>
      <c r="C77" s="270">
        <v>0</v>
      </c>
      <c r="D77" s="47"/>
      <c r="E77" s="47"/>
    </row>
    <row r="78" spans="1:5" x14ac:dyDescent="0.2">
      <c r="A78" s="50">
        <v>4321</v>
      </c>
      <c r="B78" s="47" t="s">
        <v>372</v>
      </c>
      <c r="C78" s="270">
        <v>0</v>
      </c>
      <c r="D78" s="47"/>
      <c r="E78" s="47"/>
    </row>
    <row r="79" spans="1:5" x14ac:dyDescent="0.2">
      <c r="A79" s="50">
        <v>4322</v>
      </c>
      <c r="B79" s="47" t="s">
        <v>371</v>
      </c>
      <c r="C79" s="270">
        <v>0</v>
      </c>
      <c r="D79" s="47"/>
      <c r="E79" s="47"/>
    </row>
    <row r="80" spans="1:5" x14ac:dyDescent="0.2">
      <c r="A80" s="50">
        <v>4323</v>
      </c>
      <c r="B80" s="47" t="s">
        <v>370</v>
      </c>
      <c r="C80" s="270">
        <v>0</v>
      </c>
      <c r="D80" s="47"/>
      <c r="E80" s="47"/>
    </row>
    <row r="81" spans="1:6" x14ac:dyDescent="0.2">
      <c r="A81" s="50">
        <v>4324</v>
      </c>
      <c r="B81" s="47" t="s">
        <v>369</v>
      </c>
      <c r="C81" s="270">
        <v>0</v>
      </c>
      <c r="D81" s="47"/>
      <c r="E81" s="47"/>
    </row>
    <row r="82" spans="1:6" x14ac:dyDescent="0.2">
      <c r="A82" s="50">
        <v>4325</v>
      </c>
      <c r="B82" s="47" t="s">
        <v>368</v>
      </c>
      <c r="C82" s="270">
        <v>0</v>
      </c>
      <c r="D82" s="47"/>
      <c r="E82" s="47"/>
    </row>
    <row r="83" spans="1:6" x14ac:dyDescent="0.2">
      <c r="A83" s="50">
        <v>4330</v>
      </c>
      <c r="B83" s="47" t="s">
        <v>367</v>
      </c>
      <c r="C83" s="270">
        <v>0</v>
      </c>
      <c r="D83" s="47"/>
      <c r="E83" s="47"/>
    </row>
    <row r="84" spans="1:6" x14ac:dyDescent="0.2">
      <c r="A84" s="50">
        <v>4331</v>
      </c>
      <c r="B84" s="47" t="s">
        <v>367</v>
      </c>
      <c r="C84" s="270">
        <v>0</v>
      </c>
      <c r="D84" s="47"/>
      <c r="E84" s="47"/>
    </row>
    <row r="85" spans="1:6" x14ac:dyDescent="0.2">
      <c r="A85" s="50">
        <v>4340</v>
      </c>
      <c r="B85" s="47" t="s">
        <v>366</v>
      </c>
      <c r="C85" s="270">
        <v>0</v>
      </c>
      <c r="D85" s="47"/>
      <c r="E85" s="47"/>
    </row>
    <row r="86" spans="1:6" x14ac:dyDescent="0.2">
      <c r="A86" s="50">
        <v>4341</v>
      </c>
      <c r="B86" s="47" t="s">
        <v>366</v>
      </c>
      <c r="C86" s="270">
        <v>0</v>
      </c>
      <c r="D86" s="47"/>
      <c r="E86" s="47"/>
    </row>
    <row r="87" spans="1:6" x14ac:dyDescent="0.2">
      <c r="A87" s="50">
        <v>4390</v>
      </c>
      <c r="B87" s="47" t="s">
        <v>360</v>
      </c>
      <c r="C87" s="270">
        <v>0</v>
      </c>
      <c r="D87" s="47"/>
      <c r="E87" s="47"/>
      <c r="F87" s="209" t="s">
        <v>1605</v>
      </c>
    </row>
    <row r="88" spans="1:6" x14ac:dyDescent="0.2">
      <c r="A88" s="50">
        <v>4392</v>
      </c>
      <c r="B88" s="47" t="s">
        <v>365</v>
      </c>
      <c r="C88" s="270">
        <v>0</v>
      </c>
      <c r="D88" s="47"/>
      <c r="E88" s="47"/>
    </row>
    <row r="89" spans="1:6" x14ac:dyDescent="0.2">
      <c r="A89" s="50">
        <v>4393</v>
      </c>
      <c r="B89" s="47" t="s">
        <v>364</v>
      </c>
      <c r="C89" s="270">
        <v>0</v>
      </c>
      <c r="D89" s="47"/>
      <c r="E89" s="47"/>
    </row>
    <row r="90" spans="1:6" x14ac:dyDescent="0.2">
      <c r="A90" s="50">
        <v>4394</v>
      </c>
      <c r="B90" s="47" t="s">
        <v>363</v>
      </c>
      <c r="C90" s="270">
        <v>0</v>
      </c>
      <c r="D90" s="47"/>
      <c r="E90" s="47"/>
    </row>
    <row r="91" spans="1:6" x14ac:dyDescent="0.2">
      <c r="A91" s="50">
        <v>4395</v>
      </c>
      <c r="B91" s="47" t="s">
        <v>244</v>
      </c>
      <c r="C91" s="270">
        <v>0</v>
      </c>
      <c r="D91" s="47"/>
      <c r="E91" s="47"/>
    </row>
    <row r="92" spans="1:6" x14ac:dyDescent="0.2">
      <c r="A92" s="50">
        <v>4396</v>
      </c>
      <c r="B92" s="47" t="s">
        <v>362</v>
      </c>
      <c r="C92" s="270">
        <v>0</v>
      </c>
      <c r="D92" s="47"/>
      <c r="E92" s="47"/>
    </row>
    <row r="93" spans="1:6" x14ac:dyDescent="0.2">
      <c r="A93" s="50">
        <v>4397</v>
      </c>
      <c r="B93" s="47" t="s">
        <v>361</v>
      </c>
      <c r="C93" s="270">
        <v>0</v>
      </c>
      <c r="D93" s="47"/>
      <c r="E93" s="47"/>
    </row>
    <row r="94" spans="1:6" x14ac:dyDescent="0.2">
      <c r="A94" s="50">
        <v>4399</v>
      </c>
      <c r="B94" s="47" t="s">
        <v>360</v>
      </c>
      <c r="C94" s="270">
        <v>0</v>
      </c>
      <c r="D94" s="47"/>
      <c r="E94" s="47"/>
    </row>
    <row r="95" spans="1:6" x14ac:dyDescent="0.2">
      <c r="A95" s="53"/>
      <c r="B95" s="53"/>
      <c r="C95" s="53"/>
      <c r="D95" s="53"/>
      <c r="E95" s="53"/>
    </row>
    <row r="96" spans="1:6" x14ac:dyDescent="0.2">
      <c r="A96" s="52" t="s">
        <v>359</v>
      </c>
      <c r="B96" s="52"/>
      <c r="C96" s="52"/>
      <c r="D96" s="52"/>
      <c r="E96" s="52"/>
    </row>
    <row r="97" spans="1:5" x14ac:dyDescent="0.2">
      <c r="A97" s="51" t="s">
        <v>101</v>
      </c>
      <c r="B97" s="51" t="s">
        <v>102</v>
      </c>
      <c r="C97" s="51" t="s">
        <v>103</v>
      </c>
      <c r="D97" s="51" t="s">
        <v>358</v>
      </c>
      <c r="E97" s="51" t="s">
        <v>118</v>
      </c>
    </row>
    <row r="98" spans="1:5" x14ac:dyDescent="0.2">
      <c r="A98" s="50">
        <v>5000</v>
      </c>
      <c r="B98" s="47" t="s">
        <v>357</v>
      </c>
      <c r="C98" s="270">
        <v>115941930.86</v>
      </c>
      <c r="D98" s="213">
        <v>1</v>
      </c>
      <c r="E98" s="47"/>
    </row>
    <row r="99" spans="1:5" x14ac:dyDescent="0.2">
      <c r="A99" s="50">
        <v>5100</v>
      </c>
      <c r="B99" s="47" t="s">
        <v>356</v>
      </c>
      <c r="C99" s="270">
        <v>113700303.92</v>
      </c>
      <c r="D99" s="213">
        <v>0.98</v>
      </c>
      <c r="E99" s="47"/>
    </row>
    <row r="100" spans="1:5" x14ac:dyDescent="0.2">
      <c r="A100" s="50">
        <v>5110</v>
      </c>
      <c r="B100" s="47" t="s">
        <v>355</v>
      </c>
      <c r="C100" s="270">
        <v>93385990.489999995</v>
      </c>
      <c r="D100" s="213">
        <v>0.80549999999999999</v>
      </c>
      <c r="E100" s="47"/>
    </row>
    <row r="101" spans="1:5" x14ac:dyDescent="0.2">
      <c r="A101" s="50">
        <v>5111</v>
      </c>
      <c r="B101" s="47" t="s">
        <v>354</v>
      </c>
      <c r="C101" s="270">
        <v>49744034.920000002</v>
      </c>
      <c r="D101" s="212">
        <v>0.42899999999999999</v>
      </c>
      <c r="E101" s="47" t="s">
        <v>1665</v>
      </c>
    </row>
    <row r="102" spans="1:5" x14ac:dyDescent="0.2">
      <c r="A102" s="50">
        <v>5112</v>
      </c>
      <c r="B102" s="47" t="s">
        <v>353</v>
      </c>
      <c r="C102" s="270">
        <v>236890.3</v>
      </c>
      <c r="D102" s="212">
        <v>2E-3</v>
      </c>
      <c r="E102" s="47" t="s">
        <v>1665</v>
      </c>
    </row>
    <row r="103" spans="1:5" x14ac:dyDescent="0.2">
      <c r="A103" s="50">
        <v>5113</v>
      </c>
      <c r="B103" s="47" t="s">
        <v>352</v>
      </c>
      <c r="C103" s="270">
        <v>8887675.4900000002</v>
      </c>
      <c r="D103" s="212">
        <v>7.6700000000000004E-2</v>
      </c>
      <c r="E103" s="47" t="s">
        <v>1665</v>
      </c>
    </row>
    <row r="104" spans="1:5" x14ac:dyDescent="0.2">
      <c r="A104" s="50">
        <v>5114</v>
      </c>
      <c r="B104" s="47" t="s">
        <v>351</v>
      </c>
      <c r="C104" s="270">
        <v>15414630.67</v>
      </c>
      <c r="D104" s="212">
        <v>0.13300000000000001</v>
      </c>
      <c r="E104" s="47" t="s">
        <v>1665</v>
      </c>
    </row>
    <row r="105" spans="1:5" x14ac:dyDescent="0.2">
      <c r="A105" s="50">
        <v>5115</v>
      </c>
      <c r="B105" s="47" t="s">
        <v>350</v>
      </c>
      <c r="C105" s="270">
        <v>17994613.77</v>
      </c>
      <c r="D105" s="212">
        <v>0.1552</v>
      </c>
      <c r="E105" s="47" t="s">
        <v>1665</v>
      </c>
    </row>
    <row r="106" spans="1:5" x14ac:dyDescent="0.2">
      <c r="A106" s="50">
        <v>5116</v>
      </c>
      <c r="B106" s="47" t="s">
        <v>349</v>
      </c>
      <c r="C106" s="270">
        <v>1108145.3400000001</v>
      </c>
      <c r="D106" s="212">
        <v>9.5999999999999992E-3</v>
      </c>
      <c r="E106" s="47" t="s">
        <v>1665</v>
      </c>
    </row>
    <row r="107" spans="1:5" x14ac:dyDescent="0.2">
      <c r="A107" s="50">
        <v>5120</v>
      </c>
      <c r="B107" s="47" t="s">
        <v>348</v>
      </c>
      <c r="C107" s="270">
        <v>7405423.2699999996</v>
      </c>
      <c r="D107" s="212">
        <v>6.3899999999999998E-2</v>
      </c>
      <c r="E107" s="47"/>
    </row>
    <row r="108" spans="1:5" x14ac:dyDescent="0.2">
      <c r="A108" s="50">
        <v>5121</v>
      </c>
      <c r="B108" s="47" t="s">
        <v>347</v>
      </c>
      <c r="C108" s="270">
        <v>342032.56</v>
      </c>
      <c r="D108" s="212">
        <v>3.0000000000000001E-3</v>
      </c>
      <c r="E108" s="47"/>
    </row>
    <row r="109" spans="1:5" x14ac:dyDescent="0.2">
      <c r="A109" s="50">
        <v>5122</v>
      </c>
      <c r="B109" s="47" t="s">
        <v>346</v>
      </c>
      <c r="C109" s="270">
        <v>0</v>
      </c>
      <c r="D109" s="212">
        <v>0</v>
      </c>
      <c r="E109" s="47"/>
    </row>
    <row r="110" spans="1:5" x14ac:dyDescent="0.2">
      <c r="A110" s="50">
        <v>5123</v>
      </c>
      <c r="B110" s="47" t="s">
        <v>345</v>
      </c>
      <c r="C110" s="270"/>
      <c r="D110" s="212">
        <v>0</v>
      </c>
      <c r="E110" s="47"/>
    </row>
    <row r="111" spans="1:5" x14ac:dyDescent="0.2">
      <c r="A111" s="50">
        <v>5124</v>
      </c>
      <c r="B111" s="47" t="s">
        <v>344</v>
      </c>
      <c r="C111" s="270">
        <v>15888.52</v>
      </c>
      <c r="D111" s="212">
        <v>1E-4</v>
      </c>
      <c r="E111" s="47"/>
    </row>
    <row r="112" spans="1:5" x14ac:dyDescent="0.2">
      <c r="A112" s="50">
        <v>5125</v>
      </c>
      <c r="B112" s="47" t="s">
        <v>343</v>
      </c>
      <c r="C112" s="270">
        <v>889975.75</v>
      </c>
      <c r="D112" s="212">
        <v>7.7000000000000002E-3</v>
      </c>
      <c r="E112" s="47"/>
    </row>
    <row r="113" spans="1:5" x14ac:dyDescent="0.2">
      <c r="A113" s="50">
        <v>5126</v>
      </c>
      <c r="B113" s="47" t="s">
        <v>342</v>
      </c>
      <c r="C113" s="270">
        <v>4142932.74</v>
      </c>
      <c r="D113" s="212">
        <v>3.5700000000000003E-2</v>
      </c>
      <c r="E113" s="47"/>
    </row>
    <row r="114" spans="1:5" x14ac:dyDescent="0.2">
      <c r="A114" s="50">
        <v>5127</v>
      </c>
      <c r="B114" s="47" t="s">
        <v>341</v>
      </c>
      <c r="C114" s="270">
        <v>1020263.24</v>
      </c>
      <c r="D114" s="212">
        <v>8.8000000000000005E-3</v>
      </c>
      <c r="E114" s="47"/>
    </row>
    <row r="115" spans="1:5" x14ac:dyDescent="0.2">
      <c r="A115" s="50">
        <v>5128</v>
      </c>
      <c r="B115" s="47" t="s">
        <v>340</v>
      </c>
      <c r="C115" s="270">
        <v>0</v>
      </c>
      <c r="D115" s="212">
        <v>0</v>
      </c>
      <c r="E115" s="47"/>
    </row>
    <row r="116" spans="1:5" x14ac:dyDescent="0.2">
      <c r="A116" s="50">
        <v>5129</v>
      </c>
      <c r="B116" s="47" t="s">
        <v>339</v>
      </c>
      <c r="C116" s="270">
        <v>994330.46</v>
      </c>
      <c r="D116" s="212">
        <v>8.6E-3</v>
      </c>
      <c r="E116" s="47"/>
    </row>
    <row r="117" spans="1:5" x14ac:dyDescent="0.2">
      <c r="A117" s="50">
        <v>5130</v>
      </c>
      <c r="B117" s="47" t="s">
        <v>338</v>
      </c>
      <c r="C117" s="270">
        <v>12908890.16</v>
      </c>
      <c r="D117" s="212">
        <v>0.1113</v>
      </c>
      <c r="E117" s="47"/>
    </row>
    <row r="118" spans="1:5" x14ac:dyDescent="0.2">
      <c r="A118" s="50">
        <v>5131</v>
      </c>
      <c r="B118" s="47" t="s">
        <v>337</v>
      </c>
      <c r="C118" s="270">
        <v>1152063.29</v>
      </c>
      <c r="D118" s="212">
        <v>9.9000000000000008E-3</v>
      </c>
      <c r="E118" s="47"/>
    </row>
    <row r="119" spans="1:5" x14ac:dyDescent="0.2">
      <c r="A119" s="50">
        <v>5132</v>
      </c>
      <c r="B119" s="47" t="s">
        <v>336</v>
      </c>
      <c r="C119" s="270">
        <v>0</v>
      </c>
      <c r="D119" s="212">
        <v>0</v>
      </c>
      <c r="E119" s="47"/>
    </row>
    <row r="120" spans="1:5" x14ac:dyDescent="0.2">
      <c r="A120" s="50">
        <v>5133</v>
      </c>
      <c r="B120" s="47" t="s">
        <v>335</v>
      </c>
      <c r="C120" s="270">
        <v>874814.36</v>
      </c>
      <c r="D120" s="212">
        <v>7.4999999999999997E-3</v>
      </c>
      <c r="E120" s="47"/>
    </row>
    <row r="121" spans="1:5" x14ac:dyDescent="0.2">
      <c r="A121" s="50">
        <v>5134</v>
      </c>
      <c r="B121" s="47" t="s">
        <v>334</v>
      </c>
      <c r="C121" s="270">
        <v>917302.2</v>
      </c>
      <c r="D121" s="212">
        <v>7.9000000000000008E-3</v>
      </c>
      <c r="E121" s="47"/>
    </row>
    <row r="122" spans="1:5" x14ac:dyDescent="0.2">
      <c r="A122" s="50">
        <v>5135</v>
      </c>
      <c r="B122" s="47" t="s">
        <v>333</v>
      </c>
      <c r="C122" s="270">
        <v>3479478.41</v>
      </c>
      <c r="D122" s="212">
        <v>0.03</v>
      </c>
      <c r="E122" s="47"/>
    </row>
    <row r="123" spans="1:5" x14ac:dyDescent="0.2">
      <c r="A123" s="50">
        <v>5136</v>
      </c>
      <c r="B123" s="47" t="s">
        <v>332</v>
      </c>
      <c r="C123" s="270">
        <v>0</v>
      </c>
      <c r="D123" s="212">
        <v>0</v>
      </c>
      <c r="E123" s="47"/>
    </row>
    <row r="124" spans="1:5" x14ac:dyDescent="0.2">
      <c r="A124" s="50">
        <v>5137</v>
      </c>
      <c r="B124" s="47" t="s">
        <v>331</v>
      </c>
      <c r="C124" s="270">
        <v>11005.63</v>
      </c>
      <c r="D124" s="212">
        <v>1E-4</v>
      </c>
      <c r="E124" s="47"/>
    </row>
    <row r="125" spans="1:5" x14ac:dyDescent="0.2">
      <c r="A125" s="50">
        <v>5138</v>
      </c>
      <c r="B125" s="47" t="s">
        <v>330</v>
      </c>
      <c r="C125" s="270">
        <v>1298326.53</v>
      </c>
      <c r="D125" s="212">
        <v>1.12E-2</v>
      </c>
      <c r="E125" s="47"/>
    </row>
    <row r="126" spans="1:5" x14ac:dyDescent="0.2">
      <c r="A126" s="50">
        <v>5139</v>
      </c>
      <c r="B126" s="47" t="s">
        <v>329</v>
      </c>
      <c r="C126" s="270">
        <v>5175899.74</v>
      </c>
      <c r="D126" s="212">
        <v>4.4600000000000001E-2</v>
      </c>
      <c r="E126" s="47"/>
    </row>
    <row r="127" spans="1:5" x14ac:dyDescent="0.2">
      <c r="A127" s="50">
        <v>5200</v>
      </c>
      <c r="B127" s="47" t="s">
        <v>328</v>
      </c>
      <c r="C127" s="270">
        <v>0</v>
      </c>
      <c r="D127" s="212">
        <v>0</v>
      </c>
      <c r="E127" s="47"/>
    </row>
    <row r="128" spans="1:5" x14ac:dyDescent="0.2">
      <c r="A128" s="50">
        <v>5210</v>
      </c>
      <c r="B128" s="47" t="s">
        <v>327</v>
      </c>
      <c r="C128" s="270">
        <v>0</v>
      </c>
      <c r="D128" s="212">
        <v>0</v>
      </c>
      <c r="E128" s="47"/>
    </row>
    <row r="129" spans="1:5" x14ac:dyDescent="0.2">
      <c r="A129" s="50">
        <v>5211</v>
      </c>
      <c r="B129" s="47" t="s">
        <v>326</v>
      </c>
      <c r="C129" s="270">
        <v>0</v>
      </c>
      <c r="D129" s="212">
        <v>0</v>
      </c>
      <c r="E129" s="47"/>
    </row>
    <row r="130" spans="1:5" x14ac:dyDescent="0.2">
      <c r="A130" s="50">
        <v>5212</v>
      </c>
      <c r="B130" s="47" t="s">
        <v>325</v>
      </c>
      <c r="C130" s="270">
        <v>0</v>
      </c>
      <c r="D130" s="212">
        <v>0</v>
      </c>
      <c r="E130" s="47"/>
    </row>
    <row r="131" spans="1:5" x14ac:dyDescent="0.2">
      <c r="A131" s="50">
        <v>5220</v>
      </c>
      <c r="B131" s="47" t="s">
        <v>324</v>
      </c>
      <c r="C131" s="270">
        <v>0</v>
      </c>
      <c r="D131" s="212">
        <v>0</v>
      </c>
      <c r="E131" s="47"/>
    </row>
    <row r="132" spans="1:5" x14ac:dyDescent="0.2">
      <c r="A132" s="50">
        <v>5221</v>
      </c>
      <c r="B132" s="47" t="s">
        <v>323</v>
      </c>
      <c r="C132" s="270">
        <v>0</v>
      </c>
      <c r="D132" s="212">
        <v>0</v>
      </c>
      <c r="E132" s="47"/>
    </row>
    <row r="133" spans="1:5" x14ac:dyDescent="0.2">
      <c r="A133" s="50">
        <v>5222</v>
      </c>
      <c r="B133" s="47" t="s">
        <v>322</v>
      </c>
      <c r="C133" s="270">
        <v>0</v>
      </c>
      <c r="D133" s="212">
        <v>0</v>
      </c>
      <c r="E133" s="47"/>
    </row>
    <row r="134" spans="1:5" x14ac:dyDescent="0.2">
      <c r="A134" s="50">
        <v>5230</v>
      </c>
      <c r="B134" s="47" t="s">
        <v>321</v>
      </c>
      <c r="C134" s="270">
        <v>0</v>
      </c>
      <c r="D134" s="212">
        <v>0</v>
      </c>
      <c r="E134" s="47"/>
    </row>
    <row r="135" spans="1:5" x14ac:dyDescent="0.2">
      <c r="A135" s="50">
        <v>5231</v>
      </c>
      <c r="B135" s="47" t="s">
        <v>320</v>
      </c>
      <c r="C135" s="270">
        <v>0</v>
      </c>
      <c r="D135" s="212">
        <v>0</v>
      </c>
      <c r="E135" s="47"/>
    </row>
    <row r="136" spans="1:5" x14ac:dyDescent="0.2">
      <c r="A136" s="50">
        <v>5232</v>
      </c>
      <c r="B136" s="47" t="s">
        <v>319</v>
      </c>
      <c r="C136" s="270">
        <v>0</v>
      </c>
      <c r="D136" s="212">
        <v>0</v>
      </c>
      <c r="E136" s="47"/>
    </row>
    <row r="137" spans="1:5" x14ac:dyDescent="0.2">
      <c r="A137" s="50">
        <v>5240</v>
      </c>
      <c r="B137" s="47" t="s">
        <v>318</v>
      </c>
      <c r="C137" s="270">
        <v>0</v>
      </c>
      <c r="D137" s="212">
        <v>0</v>
      </c>
      <c r="E137" s="47"/>
    </row>
    <row r="138" spans="1:5" x14ac:dyDescent="0.2">
      <c r="A138" s="50">
        <v>5241</v>
      </c>
      <c r="B138" s="47" t="s">
        <v>317</v>
      </c>
      <c r="C138" s="270">
        <v>0</v>
      </c>
      <c r="D138" s="212">
        <v>0</v>
      </c>
      <c r="E138" s="47"/>
    </row>
    <row r="139" spans="1:5" x14ac:dyDescent="0.2">
      <c r="A139" s="50">
        <v>5242</v>
      </c>
      <c r="B139" s="47" t="s">
        <v>316</v>
      </c>
      <c r="C139" s="270">
        <v>0</v>
      </c>
      <c r="D139" s="212">
        <v>0</v>
      </c>
      <c r="E139" s="47"/>
    </row>
    <row r="140" spans="1:5" x14ac:dyDescent="0.2">
      <c r="A140" s="50">
        <v>5243</v>
      </c>
      <c r="B140" s="47" t="s">
        <v>315</v>
      </c>
      <c r="C140" s="270">
        <v>0</v>
      </c>
      <c r="D140" s="212">
        <v>0</v>
      </c>
      <c r="E140" s="47"/>
    </row>
    <row r="141" spans="1:5" x14ac:dyDescent="0.2">
      <c r="A141" s="50">
        <v>5244</v>
      </c>
      <c r="B141" s="47" t="s">
        <v>314</v>
      </c>
      <c r="C141" s="270">
        <v>0</v>
      </c>
      <c r="D141" s="212">
        <v>0</v>
      </c>
      <c r="E141" s="47"/>
    </row>
    <row r="142" spans="1:5" x14ac:dyDescent="0.2">
      <c r="A142" s="50">
        <v>5250</v>
      </c>
      <c r="B142" s="47" t="s">
        <v>313</v>
      </c>
      <c r="C142" s="270">
        <v>0</v>
      </c>
      <c r="D142" s="212">
        <v>0</v>
      </c>
      <c r="E142" s="47"/>
    </row>
    <row r="143" spans="1:5" x14ac:dyDescent="0.2">
      <c r="A143" s="50">
        <v>5251</v>
      </c>
      <c r="B143" s="47" t="s">
        <v>312</v>
      </c>
      <c r="C143" s="270">
        <v>0</v>
      </c>
      <c r="D143" s="212">
        <v>0</v>
      </c>
      <c r="E143" s="47"/>
    </row>
    <row r="144" spans="1:5" x14ac:dyDescent="0.2">
      <c r="A144" s="50">
        <v>5252</v>
      </c>
      <c r="B144" s="47" t="s">
        <v>311</v>
      </c>
      <c r="C144" s="270">
        <v>0</v>
      </c>
      <c r="D144" s="212">
        <v>0</v>
      </c>
      <c r="E144" s="47"/>
    </row>
    <row r="145" spans="1:5" x14ac:dyDescent="0.2">
      <c r="A145" s="50">
        <v>5259</v>
      </c>
      <c r="B145" s="47" t="s">
        <v>310</v>
      </c>
      <c r="C145" s="270">
        <v>0</v>
      </c>
      <c r="D145" s="212">
        <v>0</v>
      </c>
      <c r="E145" s="47"/>
    </row>
    <row r="146" spans="1:5" x14ac:dyDescent="0.2">
      <c r="A146" s="50">
        <v>5260</v>
      </c>
      <c r="B146" s="47" t="s">
        <v>309</v>
      </c>
      <c r="C146" s="270">
        <v>0</v>
      </c>
      <c r="D146" s="212">
        <v>0</v>
      </c>
      <c r="E146" s="47"/>
    </row>
    <row r="147" spans="1:5" x14ac:dyDescent="0.2">
      <c r="A147" s="50">
        <v>5261</v>
      </c>
      <c r="B147" s="47" t="s">
        <v>308</v>
      </c>
      <c r="C147" s="270">
        <v>0</v>
      </c>
      <c r="D147" s="212">
        <v>0</v>
      </c>
      <c r="E147" s="47"/>
    </row>
    <row r="148" spans="1:5" x14ac:dyDescent="0.2">
      <c r="A148" s="50">
        <v>5262</v>
      </c>
      <c r="B148" s="47" t="s">
        <v>307</v>
      </c>
      <c r="C148" s="270">
        <v>0</v>
      </c>
      <c r="D148" s="212">
        <v>0</v>
      </c>
      <c r="E148" s="47"/>
    </row>
    <row r="149" spans="1:5" x14ac:dyDescent="0.2">
      <c r="A149" s="50">
        <v>5270</v>
      </c>
      <c r="B149" s="47" t="s">
        <v>306</v>
      </c>
      <c r="C149" s="270">
        <v>0</v>
      </c>
      <c r="D149" s="212">
        <v>0</v>
      </c>
      <c r="E149" s="47"/>
    </row>
    <row r="150" spans="1:5" x14ac:dyDescent="0.2">
      <c r="A150" s="50">
        <v>5271</v>
      </c>
      <c r="B150" s="47" t="s">
        <v>305</v>
      </c>
      <c r="C150" s="270">
        <v>0</v>
      </c>
      <c r="D150" s="212">
        <v>0</v>
      </c>
      <c r="E150" s="47"/>
    </row>
    <row r="151" spans="1:5" x14ac:dyDescent="0.2">
      <c r="A151" s="50">
        <v>5280</v>
      </c>
      <c r="B151" s="47" t="s">
        <v>304</v>
      </c>
      <c r="C151" s="270">
        <v>0</v>
      </c>
      <c r="D151" s="212">
        <v>0</v>
      </c>
      <c r="E151" s="47"/>
    </row>
    <row r="152" spans="1:5" x14ac:dyDescent="0.2">
      <c r="A152" s="50">
        <v>5281</v>
      </c>
      <c r="B152" s="47" t="s">
        <v>303</v>
      </c>
      <c r="C152" s="270">
        <v>0</v>
      </c>
      <c r="D152" s="212">
        <v>0</v>
      </c>
      <c r="E152" s="47"/>
    </row>
    <row r="153" spans="1:5" x14ac:dyDescent="0.2">
      <c r="A153" s="50">
        <v>5282</v>
      </c>
      <c r="B153" s="47" t="s">
        <v>302</v>
      </c>
      <c r="C153" s="270">
        <v>0</v>
      </c>
      <c r="D153" s="212">
        <v>0</v>
      </c>
      <c r="E153" s="47"/>
    </row>
    <row r="154" spans="1:5" x14ac:dyDescent="0.2">
      <c r="A154" s="50">
        <v>5283</v>
      </c>
      <c r="B154" s="47" t="s">
        <v>301</v>
      </c>
      <c r="C154" s="270">
        <v>0</v>
      </c>
      <c r="D154" s="212">
        <v>0</v>
      </c>
      <c r="E154" s="47"/>
    </row>
    <row r="155" spans="1:5" x14ac:dyDescent="0.2">
      <c r="A155" s="50">
        <v>5284</v>
      </c>
      <c r="B155" s="47" t="s">
        <v>300</v>
      </c>
      <c r="C155" s="270">
        <v>0</v>
      </c>
      <c r="D155" s="212">
        <v>0</v>
      </c>
      <c r="E155" s="47"/>
    </row>
    <row r="156" spans="1:5" x14ac:dyDescent="0.2">
      <c r="A156" s="50">
        <v>5285</v>
      </c>
      <c r="B156" s="47" t="s">
        <v>299</v>
      </c>
      <c r="C156" s="270">
        <v>0</v>
      </c>
      <c r="D156" s="212">
        <v>0</v>
      </c>
      <c r="E156" s="47"/>
    </row>
    <row r="157" spans="1:5" x14ac:dyDescent="0.2">
      <c r="A157" s="50">
        <v>5290</v>
      </c>
      <c r="B157" s="47" t="s">
        <v>298</v>
      </c>
      <c r="C157" s="270">
        <v>0</v>
      </c>
      <c r="D157" s="212">
        <v>0</v>
      </c>
      <c r="E157" s="47"/>
    </row>
    <row r="158" spans="1:5" x14ac:dyDescent="0.2">
      <c r="A158" s="50">
        <v>5291</v>
      </c>
      <c r="B158" s="47" t="s">
        <v>297</v>
      </c>
      <c r="C158" s="270">
        <v>0</v>
      </c>
      <c r="D158" s="212">
        <v>0</v>
      </c>
      <c r="E158" s="47"/>
    </row>
    <row r="159" spans="1:5" x14ac:dyDescent="0.2">
      <c r="A159" s="50">
        <v>5292</v>
      </c>
      <c r="B159" s="47" t="s">
        <v>296</v>
      </c>
      <c r="C159" s="270">
        <v>0</v>
      </c>
      <c r="D159" s="212">
        <v>0</v>
      </c>
      <c r="E159" s="47"/>
    </row>
    <row r="160" spans="1:5" x14ac:dyDescent="0.2">
      <c r="A160" s="50">
        <v>5300</v>
      </c>
      <c r="B160" s="47" t="s">
        <v>295</v>
      </c>
      <c r="C160" s="270">
        <v>0</v>
      </c>
      <c r="D160" s="212">
        <v>0</v>
      </c>
      <c r="E160" s="47"/>
    </row>
    <row r="161" spans="1:5" x14ac:dyDescent="0.2">
      <c r="A161" s="50">
        <v>5310</v>
      </c>
      <c r="B161" s="47" t="s">
        <v>294</v>
      </c>
      <c r="C161" s="270">
        <v>0</v>
      </c>
      <c r="D161" s="212">
        <v>0</v>
      </c>
      <c r="E161" s="47"/>
    </row>
    <row r="162" spans="1:5" x14ac:dyDescent="0.2">
      <c r="A162" s="50">
        <v>5311</v>
      </c>
      <c r="B162" s="47" t="s">
        <v>293</v>
      </c>
      <c r="C162" s="270">
        <v>0</v>
      </c>
      <c r="D162" s="212">
        <v>0</v>
      </c>
      <c r="E162" s="47"/>
    </row>
    <row r="163" spans="1:5" x14ac:dyDescent="0.2">
      <c r="A163" s="50">
        <v>5312</v>
      </c>
      <c r="B163" s="47" t="s">
        <v>292</v>
      </c>
      <c r="C163" s="270">
        <v>0</v>
      </c>
      <c r="D163" s="212">
        <v>0</v>
      </c>
      <c r="E163" s="47"/>
    </row>
    <row r="164" spans="1:5" x14ac:dyDescent="0.2">
      <c r="A164" s="50">
        <v>5320</v>
      </c>
      <c r="B164" s="47" t="s">
        <v>291</v>
      </c>
      <c r="C164" s="270">
        <v>0</v>
      </c>
      <c r="D164" s="212">
        <v>0</v>
      </c>
      <c r="E164" s="47"/>
    </row>
    <row r="165" spans="1:5" x14ac:dyDescent="0.2">
      <c r="A165" s="50">
        <v>5321</v>
      </c>
      <c r="B165" s="47" t="s">
        <v>290</v>
      </c>
      <c r="C165" s="270">
        <v>0</v>
      </c>
      <c r="D165" s="212">
        <v>0</v>
      </c>
      <c r="E165" s="47"/>
    </row>
    <row r="166" spans="1:5" x14ac:dyDescent="0.2">
      <c r="A166" s="50">
        <v>5322</v>
      </c>
      <c r="B166" s="47" t="s">
        <v>289</v>
      </c>
      <c r="C166" s="270">
        <v>0</v>
      </c>
      <c r="D166" s="212">
        <v>0</v>
      </c>
      <c r="E166" s="47"/>
    </row>
    <row r="167" spans="1:5" x14ac:dyDescent="0.2">
      <c r="A167" s="50">
        <v>5330</v>
      </c>
      <c r="B167" s="47" t="s">
        <v>288</v>
      </c>
      <c r="C167" s="270">
        <v>0</v>
      </c>
      <c r="D167" s="212">
        <v>0</v>
      </c>
      <c r="E167" s="47"/>
    </row>
    <row r="168" spans="1:5" x14ac:dyDescent="0.2">
      <c r="A168" s="50">
        <v>5331</v>
      </c>
      <c r="B168" s="47" t="s">
        <v>287</v>
      </c>
      <c r="C168" s="270">
        <v>0</v>
      </c>
      <c r="D168" s="212">
        <v>0</v>
      </c>
      <c r="E168" s="47"/>
    </row>
    <row r="169" spans="1:5" x14ac:dyDescent="0.2">
      <c r="A169" s="50">
        <v>5332</v>
      </c>
      <c r="B169" s="47" t="s">
        <v>286</v>
      </c>
      <c r="C169" s="270">
        <v>0</v>
      </c>
      <c r="D169" s="212">
        <v>0</v>
      </c>
      <c r="E169" s="47"/>
    </row>
    <row r="170" spans="1:5" x14ac:dyDescent="0.2">
      <c r="A170" s="50">
        <v>5400</v>
      </c>
      <c r="B170" s="47" t="s">
        <v>285</v>
      </c>
      <c r="C170" s="270">
        <v>0</v>
      </c>
      <c r="D170" s="212">
        <v>0</v>
      </c>
      <c r="E170" s="47"/>
    </row>
    <row r="171" spans="1:5" x14ac:dyDescent="0.2">
      <c r="A171" s="50">
        <v>5410</v>
      </c>
      <c r="B171" s="47" t="s">
        <v>284</v>
      </c>
      <c r="C171" s="270">
        <v>0</v>
      </c>
      <c r="D171" s="212">
        <v>0</v>
      </c>
      <c r="E171" s="47"/>
    </row>
    <row r="172" spans="1:5" x14ac:dyDescent="0.2">
      <c r="A172" s="50">
        <v>5411</v>
      </c>
      <c r="B172" s="47" t="s">
        <v>283</v>
      </c>
      <c r="C172" s="270">
        <v>0</v>
      </c>
      <c r="D172" s="212">
        <v>0</v>
      </c>
      <c r="E172" s="47"/>
    </row>
    <row r="173" spans="1:5" x14ac:dyDescent="0.2">
      <c r="A173" s="50">
        <v>5412</v>
      </c>
      <c r="B173" s="47" t="s">
        <v>282</v>
      </c>
      <c r="C173" s="270">
        <v>0</v>
      </c>
      <c r="D173" s="212">
        <v>0</v>
      </c>
      <c r="E173" s="47"/>
    </row>
    <row r="174" spans="1:5" x14ac:dyDescent="0.2">
      <c r="A174" s="50">
        <v>5420</v>
      </c>
      <c r="B174" s="47" t="s">
        <v>281</v>
      </c>
      <c r="C174" s="270">
        <v>0</v>
      </c>
      <c r="D174" s="212">
        <v>0</v>
      </c>
      <c r="E174" s="47"/>
    </row>
    <row r="175" spans="1:5" x14ac:dyDescent="0.2">
      <c r="A175" s="50">
        <v>5421</v>
      </c>
      <c r="B175" s="47" t="s">
        <v>280</v>
      </c>
      <c r="C175" s="270">
        <v>0</v>
      </c>
      <c r="D175" s="212">
        <v>0</v>
      </c>
      <c r="E175" s="47"/>
    </row>
    <row r="176" spans="1:5" x14ac:dyDescent="0.2">
      <c r="A176" s="50">
        <v>5422</v>
      </c>
      <c r="B176" s="47" t="s">
        <v>279</v>
      </c>
      <c r="C176" s="270">
        <v>0</v>
      </c>
      <c r="D176" s="212">
        <v>0</v>
      </c>
      <c r="E176" s="47"/>
    </row>
    <row r="177" spans="1:6" x14ac:dyDescent="0.2">
      <c r="A177" s="50">
        <v>5430</v>
      </c>
      <c r="B177" s="47" t="s">
        <v>278</v>
      </c>
      <c r="C177" s="270">
        <v>0</v>
      </c>
      <c r="D177" s="212">
        <v>0</v>
      </c>
      <c r="E177" s="47"/>
    </row>
    <row r="178" spans="1:6" x14ac:dyDescent="0.2">
      <c r="A178" s="50">
        <v>5431</v>
      </c>
      <c r="B178" s="47" t="s">
        <v>277</v>
      </c>
      <c r="C178" s="270">
        <v>0</v>
      </c>
      <c r="D178" s="212">
        <v>0</v>
      </c>
      <c r="E178" s="47"/>
    </row>
    <row r="179" spans="1:6" x14ac:dyDescent="0.2">
      <c r="A179" s="50">
        <v>5432</v>
      </c>
      <c r="B179" s="47" t="s">
        <v>276</v>
      </c>
      <c r="C179" s="270">
        <v>0</v>
      </c>
      <c r="D179" s="212">
        <v>0</v>
      </c>
      <c r="E179" s="47"/>
    </row>
    <row r="180" spans="1:6" x14ac:dyDescent="0.2">
      <c r="A180" s="50">
        <v>5440</v>
      </c>
      <c r="B180" s="47" t="s">
        <v>275</v>
      </c>
      <c r="C180" s="270">
        <v>0</v>
      </c>
      <c r="D180" s="212">
        <v>0</v>
      </c>
      <c r="E180" s="47"/>
    </row>
    <row r="181" spans="1:6" x14ac:dyDescent="0.2">
      <c r="A181" s="50">
        <v>5441</v>
      </c>
      <c r="B181" s="47" t="s">
        <v>275</v>
      </c>
      <c r="C181" s="270">
        <v>0</v>
      </c>
      <c r="D181" s="212">
        <v>0</v>
      </c>
      <c r="E181" s="47"/>
    </row>
    <row r="182" spans="1:6" x14ac:dyDescent="0.2">
      <c r="A182" s="50">
        <v>5450</v>
      </c>
      <c r="B182" s="47" t="s">
        <v>274</v>
      </c>
      <c r="C182" s="270">
        <v>0</v>
      </c>
      <c r="D182" s="212">
        <v>0</v>
      </c>
      <c r="E182" s="47"/>
    </row>
    <row r="183" spans="1:6" x14ac:dyDescent="0.2">
      <c r="A183" s="50">
        <v>5451</v>
      </c>
      <c r="B183" s="47" t="s">
        <v>273</v>
      </c>
      <c r="C183" s="270">
        <v>0</v>
      </c>
      <c r="D183" s="212">
        <v>0</v>
      </c>
      <c r="E183" s="47"/>
    </row>
    <row r="184" spans="1:6" x14ac:dyDescent="0.2">
      <c r="A184" s="50">
        <v>5452</v>
      </c>
      <c r="B184" s="47" t="s">
        <v>272</v>
      </c>
      <c r="C184" s="270">
        <v>0</v>
      </c>
      <c r="D184" s="212">
        <v>0</v>
      </c>
      <c r="E184" s="47"/>
    </row>
    <row r="185" spans="1:6" x14ac:dyDescent="0.2">
      <c r="A185" s="50">
        <v>5500</v>
      </c>
      <c r="B185" s="47" t="s">
        <v>271</v>
      </c>
      <c r="C185" s="270">
        <v>2241626.94</v>
      </c>
      <c r="D185" s="212">
        <v>1.9300000000000001E-2</v>
      </c>
      <c r="E185" s="47"/>
    </row>
    <row r="186" spans="1:6" x14ac:dyDescent="0.2">
      <c r="A186" s="50">
        <v>5510</v>
      </c>
      <c r="B186" s="47" t="s">
        <v>270</v>
      </c>
      <c r="C186" s="270">
        <v>2241626.94</v>
      </c>
      <c r="D186" s="212">
        <v>1.9300000000000001E-2</v>
      </c>
      <c r="E186" s="47"/>
    </row>
    <row r="187" spans="1:6" x14ac:dyDescent="0.2">
      <c r="A187" s="50">
        <v>5511</v>
      </c>
      <c r="B187" s="47" t="s">
        <v>269</v>
      </c>
      <c r="C187" s="270">
        <v>0</v>
      </c>
      <c r="D187" s="212">
        <v>0</v>
      </c>
      <c r="E187" s="47"/>
    </row>
    <row r="188" spans="1:6" x14ac:dyDescent="0.2">
      <c r="A188" s="50">
        <v>5512</v>
      </c>
      <c r="B188" s="47" t="s">
        <v>268</v>
      </c>
      <c r="C188" s="270">
        <v>0</v>
      </c>
      <c r="D188" s="212">
        <v>0</v>
      </c>
      <c r="E188" s="47"/>
    </row>
    <row r="189" spans="1:6" x14ac:dyDescent="0.2">
      <c r="A189" s="50">
        <v>5513</v>
      </c>
      <c r="B189" s="47" t="s">
        <v>267</v>
      </c>
      <c r="C189" s="270">
        <v>0</v>
      </c>
      <c r="D189" s="212">
        <v>0</v>
      </c>
      <c r="E189" s="47"/>
    </row>
    <row r="190" spans="1:6" x14ac:dyDescent="0.2">
      <c r="A190" s="50">
        <v>5514</v>
      </c>
      <c r="B190" s="47" t="s">
        <v>266</v>
      </c>
      <c r="C190" s="270">
        <v>0</v>
      </c>
      <c r="D190" s="212">
        <v>0</v>
      </c>
      <c r="E190" s="47"/>
      <c r="F190" s="209" t="s">
        <v>1538</v>
      </c>
    </row>
    <row r="191" spans="1:6" x14ac:dyDescent="0.2">
      <c r="A191" s="50">
        <v>5515</v>
      </c>
      <c r="B191" s="47" t="s">
        <v>265</v>
      </c>
      <c r="C191" s="270">
        <v>2241626.94</v>
      </c>
      <c r="D191" s="212">
        <v>1.9300000000000001E-2</v>
      </c>
      <c r="E191" s="47" t="s">
        <v>1665</v>
      </c>
    </row>
    <row r="192" spans="1:6" x14ac:dyDescent="0.2">
      <c r="A192" s="50">
        <v>5516</v>
      </c>
      <c r="B192" s="47" t="s">
        <v>264</v>
      </c>
      <c r="C192" s="270">
        <v>0</v>
      </c>
      <c r="D192" s="48"/>
      <c r="E192" s="47"/>
    </row>
    <row r="193" spans="1:5" x14ac:dyDescent="0.2">
      <c r="A193" s="50">
        <v>5517</v>
      </c>
      <c r="B193" s="47" t="s">
        <v>263</v>
      </c>
      <c r="C193" s="270">
        <v>0</v>
      </c>
      <c r="D193" s="48"/>
      <c r="E193" s="47"/>
    </row>
    <row r="194" spans="1:5" x14ac:dyDescent="0.2">
      <c r="A194" s="50">
        <v>5518</v>
      </c>
      <c r="B194" s="47" t="s">
        <v>262</v>
      </c>
      <c r="C194" s="270">
        <v>0</v>
      </c>
      <c r="D194" s="48"/>
      <c r="E194" s="47"/>
    </row>
    <row r="195" spans="1:5" x14ac:dyDescent="0.2">
      <c r="A195" s="50">
        <v>5520</v>
      </c>
      <c r="B195" s="47" t="s">
        <v>261</v>
      </c>
      <c r="C195" s="270">
        <v>0</v>
      </c>
      <c r="D195" s="48"/>
      <c r="E195" s="47"/>
    </row>
    <row r="196" spans="1:5" x14ac:dyDescent="0.2">
      <c r="A196" s="50">
        <v>5521</v>
      </c>
      <c r="B196" s="47" t="s">
        <v>260</v>
      </c>
      <c r="C196" s="270">
        <v>0</v>
      </c>
      <c r="D196" s="48"/>
      <c r="E196" s="47"/>
    </row>
    <row r="197" spans="1:5" x14ac:dyDescent="0.2">
      <c r="A197" s="50">
        <v>5522</v>
      </c>
      <c r="B197" s="47" t="s">
        <v>259</v>
      </c>
      <c r="C197" s="270">
        <v>0</v>
      </c>
      <c r="D197" s="48"/>
      <c r="E197" s="47"/>
    </row>
    <row r="198" spans="1:5" x14ac:dyDescent="0.2">
      <c r="A198" s="50">
        <v>5530</v>
      </c>
      <c r="B198" s="47" t="s">
        <v>258</v>
      </c>
      <c r="C198" s="270">
        <v>0</v>
      </c>
      <c r="D198" s="48"/>
      <c r="E198" s="47"/>
    </row>
    <row r="199" spans="1:5" x14ac:dyDescent="0.2">
      <c r="A199" s="50">
        <v>5531</v>
      </c>
      <c r="B199" s="47" t="s">
        <v>257</v>
      </c>
      <c r="C199" s="270">
        <v>0</v>
      </c>
      <c r="D199" s="48"/>
      <c r="E199" s="47"/>
    </row>
    <row r="200" spans="1:5" x14ac:dyDescent="0.2">
      <c r="A200" s="50">
        <v>5532</v>
      </c>
      <c r="B200" s="47" t="s">
        <v>256</v>
      </c>
      <c r="C200" s="270">
        <v>0</v>
      </c>
      <c r="D200" s="48"/>
      <c r="E200" s="47"/>
    </row>
    <row r="201" spans="1:5" x14ac:dyDescent="0.2">
      <c r="A201" s="50">
        <v>5533</v>
      </c>
      <c r="B201" s="47" t="s">
        <v>255</v>
      </c>
      <c r="C201" s="270">
        <v>0</v>
      </c>
      <c r="D201" s="48"/>
      <c r="E201" s="47"/>
    </row>
    <row r="202" spans="1:5" x14ac:dyDescent="0.2">
      <c r="A202" s="50">
        <v>5534</v>
      </c>
      <c r="B202" s="47" t="s">
        <v>254</v>
      </c>
      <c r="C202" s="270">
        <v>0</v>
      </c>
      <c r="D202" s="48"/>
      <c r="E202" s="47"/>
    </row>
    <row r="203" spans="1:5" x14ac:dyDescent="0.2">
      <c r="A203" s="50">
        <v>5535</v>
      </c>
      <c r="B203" s="47" t="s">
        <v>253</v>
      </c>
      <c r="C203" s="270">
        <v>0</v>
      </c>
      <c r="D203" s="48"/>
      <c r="E203" s="47"/>
    </row>
    <row r="204" spans="1:5" x14ac:dyDescent="0.2">
      <c r="A204" s="50">
        <v>5590</v>
      </c>
      <c r="B204" s="47" t="s">
        <v>250</v>
      </c>
      <c r="C204" s="270">
        <v>0</v>
      </c>
      <c r="D204" s="48"/>
      <c r="E204" s="47"/>
    </row>
    <row r="205" spans="1:5" x14ac:dyDescent="0.2">
      <c r="A205" s="50">
        <v>5591</v>
      </c>
      <c r="B205" s="47" t="s">
        <v>249</v>
      </c>
      <c r="C205" s="270">
        <v>0</v>
      </c>
      <c r="D205" s="48"/>
      <c r="E205" s="47"/>
    </row>
    <row r="206" spans="1:5" x14ac:dyDescent="0.2">
      <c r="A206" s="50">
        <v>5592</v>
      </c>
      <c r="B206" s="47" t="s">
        <v>248</v>
      </c>
      <c r="C206" s="270">
        <v>0</v>
      </c>
      <c r="D206" s="48"/>
      <c r="E206" s="47"/>
    </row>
    <row r="207" spans="1:5" x14ac:dyDescent="0.2">
      <c r="A207" s="50">
        <v>5593</v>
      </c>
      <c r="B207" s="47" t="s">
        <v>247</v>
      </c>
      <c r="C207" s="270">
        <v>0</v>
      </c>
      <c r="D207" s="48"/>
      <c r="E207" s="47"/>
    </row>
    <row r="208" spans="1:5" x14ac:dyDescent="0.2">
      <c r="A208" s="50">
        <v>5594</v>
      </c>
      <c r="B208" s="47" t="s">
        <v>246</v>
      </c>
      <c r="C208" s="270">
        <v>0</v>
      </c>
      <c r="D208" s="48"/>
      <c r="E208" s="47"/>
    </row>
    <row r="209" spans="1:5" x14ac:dyDescent="0.2">
      <c r="A209" s="50">
        <v>5595</v>
      </c>
      <c r="B209" s="47" t="s">
        <v>245</v>
      </c>
      <c r="C209" s="270">
        <v>0</v>
      </c>
      <c r="D209" s="48"/>
      <c r="E209" s="47"/>
    </row>
    <row r="210" spans="1:5" x14ac:dyDescent="0.2">
      <c r="A210" s="50">
        <v>5596</v>
      </c>
      <c r="B210" s="47" t="s">
        <v>244</v>
      </c>
      <c r="C210" s="270">
        <v>0</v>
      </c>
      <c r="D210" s="48"/>
      <c r="E210" s="47"/>
    </row>
    <row r="211" spans="1:5" x14ac:dyDescent="0.2">
      <c r="A211" s="50">
        <v>5597</v>
      </c>
      <c r="B211" s="47" t="s">
        <v>243</v>
      </c>
      <c r="C211" s="270">
        <v>0</v>
      </c>
      <c r="D211" s="48"/>
      <c r="E211" s="47"/>
    </row>
    <row r="212" spans="1:5" x14ac:dyDescent="0.2">
      <c r="A212" s="50">
        <v>5598</v>
      </c>
      <c r="B212" s="47" t="s">
        <v>242</v>
      </c>
      <c r="C212" s="270">
        <v>0</v>
      </c>
      <c r="D212" s="48"/>
      <c r="E212" s="47"/>
    </row>
    <row r="213" spans="1:5" x14ac:dyDescent="0.2">
      <c r="A213" s="50">
        <v>5599</v>
      </c>
      <c r="B213" s="47" t="s">
        <v>241</v>
      </c>
      <c r="C213" s="270">
        <v>0</v>
      </c>
      <c r="D213" s="48"/>
      <c r="E213" s="47"/>
    </row>
    <row r="214" spans="1:5" x14ac:dyDescent="0.2">
      <c r="A214" s="50">
        <v>5600</v>
      </c>
      <c r="B214" s="47" t="s">
        <v>240</v>
      </c>
      <c r="C214" s="270">
        <v>0</v>
      </c>
      <c r="D214" s="48"/>
      <c r="E214" s="47"/>
    </row>
    <row r="215" spans="1:5" x14ac:dyDescent="0.2">
      <c r="A215" s="50">
        <v>5610</v>
      </c>
      <c r="B215" s="47" t="s">
        <v>239</v>
      </c>
      <c r="C215" s="270">
        <v>0</v>
      </c>
      <c r="D215" s="48"/>
      <c r="E215" s="47"/>
    </row>
    <row r="216" spans="1:5" x14ac:dyDescent="0.2">
      <c r="A216" s="50">
        <v>5611</v>
      </c>
      <c r="B216" s="47" t="s">
        <v>238</v>
      </c>
      <c r="C216" s="270">
        <v>0</v>
      </c>
      <c r="D216" s="48"/>
      <c r="E216" s="47"/>
    </row>
    <row r="218" spans="1:5" x14ac:dyDescent="0.2">
      <c r="B218" s="40" t="s">
        <v>237</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scale="61" fitToHeight="0"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129" customWidth="1"/>
    <col min="2" max="2" width="48.140625" style="129" customWidth="1"/>
    <col min="3" max="3" width="22.85546875" style="129" customWidth="1"/>
    <col min="4" max="5" width="16.7109375" style="129" customWidth="1"/>
    <col min="6" max="16384" width="9.140625" style="129"/>
  </cols>
  <sheetData>
    <row r="1" spans="1:5" ht="18.95" customHeight="1" x14ac:dyDescent="0.2">
      <c r="A1" s="381" t="s">
        <v>1664</v>
      </c>
      <c r="B1" s="381"/>
      <c r="C1" s="381"/>
      <c r="D1" s="56" t="s">
        <v>95</v>
      </c>
      <c r="E1" s="57">
        <v>2022</v>
      </c>
    </row>
    <row r="2" spans="1:5" ht="18.95" customHeight="1" x14ac:dyDescent="0.2">
      <c r="A2" s="381" t="s">
        <v>436</v>
      </c>
      <c r="B2" s="381"/>
      <c r="C2" s="381"/>
      <c r="D2" s="56" t="s">
        <v>97</v>
      </c>
      <c r="E2" s="57" t="s">
        <v>599</v>
      </c>
    </row>
    <row r="3" spans="1:5" ht="18.95" customHeight="1" x14ac:dyDescent="0.2">
      <c r="A3" s="381" t="s">
        <v>1663</v>
      </c>
      <c r="B3" s="381"/>
      <c r="C3" s="381"/>
      <c r="D3" s="56" t="s">
        <v>98</v>
      </c>
      <c r="E3" s="57">
        <v>4</v>
      </c>
    </row>
    <row r="4" spans="1:5" x14ac:dyDescent="0.2">
      <c r="A4" s="58" t="s">
        <v>99</v>
      </c>
      <c r="B4" s="59"/>
      <c r="C4" s="59"/>
      <c r="D4" s="59"/>
      <c r="E4" s="59"/>
    </row>
    <row r="6" spans="1:5" x14ac:dyDescent="0.2">
      <c r="A6" s="59" t="s">
        <v>437</v>
      </c>
      <c r="B6" s="59"/>
      <c r="C6" s="59"/>
      <c r="D6" s="59"/>
      <c r="E6" s="59"/>
    </row>
    <row r="7" spans="1:5" x14ac:dyDescent="0.2">
      <c r="A7" s="60" t="s">
        <v>101</v>
      </c>
      <c r="B7" s="60" t="s">
        <v>102</v>
      </c>
      <c r="C7" s="60" t="s">
        <v>103</v>
      </c>
      <c r="D7" s="60" t="s">
        <v>104</v>
      </c>
      <c r="E7" s="60" t="s">
        <v>215</v>
      </c>
    </row>
    <row r="8" spans="1:5" x14ac:dyDescent="0.2">
      <c r="A8" s="61">
        <v>3110</v>
      </c>
      <c r="B8" s="129" t="s">
        <v>291</v>
      </c>
      <c r="C8" s="268">
        <v>19972929.789999999</v>
      </c>
      <c r="E8" s="129" t="s">
        <v>1682</v>
      </c>
    </row>
    <row r="9" spans="1:5" x14ac:dyDescent="0.2">
      <c r="A9" s="61">
        <v>3120</v>
      </c>
      <c r="B9" s="129" t="s">
        <v>438</v>
      </c>
      <c r="C9" s="268">
        <v>0</v>
      </c>
    </row>
    <row r="10" spans="1:5" x14ac:dyDescent="0.2">
      <c r="A10" s="61">
        <v>3130</v>
      </c>
      <c r="B10" s="129" t="s">
        <v>439</v>
      </c>
      <c r="C10" s="268">
        <v>0</v>
      </c>
    </row>
    <row r="12" spans="1:5" x14ac:dyDescent="0.2">
      <c r="A12" s="59" t="s">
        <v>440</v>
      </c>
      <c r="B12" s="59"/>
      <c r="C12" s="59"/>
      <c r="D12" s="59"/>
      <c r="E12" s="59"/>
    </row>
    <row r="13" spans="1:5" x14ac:dyDescent="0.2">
      <c r="A13" s="60" t="s">
        <v>101</v>
      </c>
      <c r="B13" s="60" t="s">
        <v>102</v>
      </c>
      <c r="C13" s="60" t="s">
        <v>103</v>
      </c>
      <c r="D13" s="60" t="s">
        <v>441</v>
      </c>
      <c r="E13" s="60"/>
    </row>
    <row r="14" spans="1:5" x14ac:dyDescent="0.2">
      <c r="A14" s="61">
        <v>3210</v>
      </c>
      <c r="B14" s="129" t="s">
        <v>442</v>
      </c>
      <c r="C14" s="268">
        <v>4499107.01</v>
      </c>
    </row>
    <row r="15" spans="1:5" x14ac:dyDescent="0.2">
      <c r="A15" s="61">
        <v>3220</v>
      </c>
      <c r="B15" s="129" t="s">
        <v>443</v>
      </c>
      <c r="C15" s="268">
        <v>7077341.8700000001</v>
      </c>
    </row>
    <row r="16" spans="1:5" x14ac:dyDescent="0.2">
      <c r="A16" s="61" t="s">
        <v>1681</v>
      </c>
      <c r="B16" s="129" t="s">
        <v>1680</v>
      </c>
      <c r="C16" s="268">
        <v>17997337.559999999</v>
      </c>
      <c r="D16" s="129" t="s">
        <v>1671</v>
      </c>
    </row>
    <row r="17" spans="1:4" x14ac:dyDescent="0.2">
      <c r="A17" s="61" t="s">
        <v>1679</v>
      </c>
      <c r="B17" s="129" t="s">
        <v>1678</v>
      </c>
      <c r="C17" s="268">
        <v>5002487.0999999996</v>
      </c>
      <c r="D17" s="129" t="s">
        <v>1671</v>
      </c>
    </row>
    <row r="18" spans="1:4" x14ac:dyDescent="0.2">
      <c r="A18" s="61" t="s">
        <v>1677</v>
      </c>
      <c r="B18" s="129" t="s">
        <v>1676</v>
      </c>
      <c r="C18" s="268">
        <v>77433.119999999995</v>
      </c>
      <c r="D18" s="129" t="s">
        <v>1671</v>
      </c>
    </row>
    <row r="19" spans="1:4" x14ac:dyDescent="0.2">
      <c r="A19" s="61" t="s">
        <v>1675</v>
      </c>
      <c r="B19" s="129" t="s">
        <v>1674</v>
      </c>
      <c r="C19" s="268">
        <v>2288.6999999999998</v>
      </c>
      <c r="D19" s="129" t="s">
        <v>1671</v>
      </c>
    </row>
    <row r="20" spans="1:4" x14ac:dyDescent="0.2">
      <c r="A20" s="61" t="s">
        <v>1673</v>
      </c>
      <c r="B20" s="129" t="s">
        <v>1672</v>
      </c>
      <c r="C20" s="268">
        <v>-7220556.0899999999</v>
      </c>
      <c r="D20" s="129" t="s">
        <v>1671</v>
      </c>
    </row>
    <row r="21" spans="1:4" x14ac:dyDescent="0.2">
      <c r="A21" s="61" t="s">
        <v>1670</v>
      </c>
      <c r="B21" s="129" t="s">
        <v>1669</v>
      </c>
      <c r="C21" s="268">
        <v>-8781648.5199999996</v>
      </c>
    </row>
    <row r="22" spans="1:4" x14ac:dyDescent="0.2">
      <c r="A22" s="61">
        <v>3230</v>
      </c>
      <c r="B22" s="129" t="s">
        <v>444</v>
      </c>
      <c r="C22" s="268">
        <v>0</v>
      </c>
    </row>
    <row r="23" spans="1:4" x14ac:dyDescent="0.2">
      <c r="A23" s="61">
        <v>3231</v>
      </c>
      <c r="B23" s="129" t="s">
        <v>445</v>
      </c>
      <c r="C23" s="268">
        <v>0</v>
      </c>
    </row>
    <row r="24" spans="1:4" x14ac:dyDescent="0.2">
      <c r="A24" s="61">
        <v>3232</v>
      </c>
      <c r="B24" s="129" t="s">
        <v>446</v>
      </c>
      <c r="C24" s="268">
        <v>0</v>
      </c>
    </row>
    <row r="25" spans="1:4" x14ac:dyDescent="0.2">
      <c r="A25" s="61">
        <v>3233</v>
      </c>
      <c r="B25" s="129" t="s">
        <v>447</v>
      </c>
      <c r="C25" s="268">
        <v>0</v>
      </c>
    </row>
    <row r="26" spans="1:4" x14ac:dyDescent="0.2">
      <c r="A26" s="61">
        <v>3239</v>
      </c>
      <c r="B26" s="129" t="s">
        <v>448</v>
      </c>
      <c r="C26" s="268">
        <v>0</v>
      </c>
    </row>
    <row r="27" spans="1:4" x14ac:dyDescent="0.2">
      <c r="A27" s="61">
        <v>3240</v>
      </c>
      <c r="B27" s="129" t="s">
        <v>449</v>
      </c>
      <c r="C27" s="268">
        <v>0</v>
      </c>
    </row>
    <row r="28" spans="1:4" x14ac:dyDescent="0.2">
      <c r="A28" s="61">
        <v>3241</v>
      </c>
      <c r="B28" s="129" t="s">
        <v>450</v>
      </c>
      <c r="C28" s="268">
        <v>0</v>
      </c>
    </row>
    <row r="29" spans="1:4" x14ac:dyDescent="0.2">
      <c r="A29" s="61">
        <v>3242</v>
      </c>
      <c r="B29" s="129" t="s">
        <v>451</v>
      </c>
      <c r="C29" s="268">
        <v>0</v>
      </c>
    </row>
    <row r="30" spans="1:4" x14ac:dyDescent="0.2">
      <c r="A30" s="61">
        <v>3243</v>
      </c>
      <c r="B30" s="129" t="s">
        <v>452</v>
      </c>
      <c r="C30" s="268">
        <v>0</v>
      </c>
    </row>
    <row r="31" spans="1:4" x14ac:dyDescent="0.2">
      <c r="A31" s="61">
        <v>3250</v>
      </c>
      <c r="B31" s="129" t="s">
        <v>453</v>
      </c>
      <c r="C31" s="268">
        <v>0</v>
      </c>
    </row>
    <row r="32" spans="1:4" x14ac:dyDescent="0.2">
      <c r="A32" s="61">
        <v>3251</v>
      </c>
      <c r="B32" s="129" t="s">
        <v>454</v>
      </c>
      <c r="C32" s="268">
        <v>0</v>
      </c>
    </row>
    <row r="33" spans="1:3" x14ac:dyDescent="0.2">
      <c r="A33" s="61">
        <v>3252</v>
      </c>
      <c r="B33" s="129" t="s">
        <v>455</v>
      </c>
      <c r="C33" s="268">
        <v>0</v>
      </c>
    </row>
    <row r="35" spans="1:3" x14ac:dyDescent="0.2">
      <c r="B35" s="40" t="s">
        <v>237</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scale="79"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3"/>
  <sheetViews>
    <sheetView showGridLines="0" view="pageBreakPreview" zoomScaleNormal="100" zoomScaleSheetLayoutView="100" workbookViewId="0">
      <selection sqref="A1:C1"/>
    </sheetView>
  </sheetViews>
  <sheetFormatPr baseColWidth="10" defaultColWidth="9.140625" defaultRowHeight="11.25" x14ac:dyDescent="0.2"/>
  <cols>
    <col min="1" max="1" width="10" style="129" customWidth="1"/>
    <col min="2" max="2" width="63.42578125" style="129" bestFit="1" customWidth="1"/>
    <col min="3" max="3" width="15.28515625" style="129" bestFit="1" customWidth="1"/>
    <col min="4" max="4" width="16.42578125" style="129" bestFit="1" customWidth="1"/>
    <col min="5" max="5" width="19.140625" style="129" customWidth="1"/>
    <col min="6" max="16384" width="9.140625" style="129"/>
  </cols>
  <sheetData>
    <row r="1" spans="1:5" s="130" customFormat="1" ht="18.95" customHeight="1" x14ac:dyDescent="0.25">
      <c r="A1" s="381" t="s">
        <v>1664</v>
      </c>
      <c r="B1" s="381"/>
      <c r="C1" s="381"/>
      <c r="D1" s="56" t="s">
        <v>95</v>
      </c>
      <c r="E1" s="57">
        <v>2022</v>
      </c>
    </row>
    <row r="2" spans="1:5" s="130" customFormat="1" ht="18.95" customHeight="1" x14ac:dyDescent="0.25">
      <c r="A2" s="381" t="s">
        <v>456</v>
      </c>
      <c r="B2" s="381"/>
      <c r="C2" s="381"/>
      <c r="D2" s="56" t="s">
        <v>97</v>
      </c>
      <c r="E2" s="57" t="s">
        <v>599</v>
      </c>
    </row>
    <row r="3" spans="1:5" s="130" customFormat="1" ht="18.95" customHeight="1" x14ac:dyDescent="0.25">
      <c r="A3" s="381" t="s">
        <v>1663</v>
      </c>
      <c r="B3" s="381"/>
      <c r="C3" s="381"/>
      <c r="D3" s="56" t="s">
        <v>98</v>
      </c>
      <c r="E3" s="57">
        <v>4</v>
      </c>
    </row>
    <row r="4" spans="1:5" x14ac:dyDescent="0.2">
      <c r="A4" s="58" t="s">
        <v>99</v>
      </c>
      <c r="B4" s="59"/>
      <c r="C4" s="59"/>
      <c r="D4" s="59"/>
      <c r="E4" s="59"/>
    </row>
    <row r="6" spans="1:5" x14ac:dyDescent="0.2">
      <c r="A6" s="59" t="s">
        <v>457</v>
      </c>
      <c r="B6" s="59"/>
      <c r="C6" s="59"/>
      <c r="D6" s="59"/>
    </row>
    <row r="7" spans="1:5" x14ac:dyDescent="0.2">
      <c r="A7" s="60" t="s">
        <v>101</v>
      </c>
      <c r="B7" s="60" t="s">
        <v>458</v>
      </c>
      <c r="C7" s="63">
        <v>2022</v>
      </c>
      <c r="D7" s="63">
        <v>2021</v>
      </c>
    </row>
    <row r="8" spans="1:5" x14ac:dyDescent="0.2">
      <c r="A8" s="61">
        <v>1111</v>
      </c>
      <c r="B8" s="129" t="s">
        <v>459</v>
      </c>
      <c r="C8" s="268">
        <v>13500</v>
      </c>
      <c r="D8" s="268">
        <v>13500</v>
      </c>
    </row>
    <row r="9" spans="1:5" x14ac:dyDescent="0.2">
      <c r="A9" s="61" t="s">
        <v>1707</v>
      </c>
      <c r="B9" s="129" t="s">
        <v>1706</v>
      </c>
      <c r="C9" s="268">
        <v>13500</v>
      </c>
      <c r="D9" s="268">
        <v>13500</v>
      </c>
    </row>
    <row r="10" spans="1:5" x14ac:dyDescent="0.2">
      <c r="A10" s="61" t="s">
        <v>1444</v>
      </c>
      <c r="B10" s="129" t="s">
        <v>1705</v>
      </c>
      <c r="C10" s="268">
        <v>4000</v>
      </c>
      <c r="D10" s="268">
        <v>4000</v>
      </c>
    </row>
    <row r="11" spans="1:5" x14ac:dyDescent="0.2">
      <c r="A11" s="61" t="s">
        <v>1442</v>
      </c>
      <c r="B11" s="129" t="s">
        <v>1704</v>
      </c>
      <c r="C11" s="268">
        <v>2000</v>
      </c>
      <c r="D11" s="268">
        <v>2000</v>
      </c>
    </row>
    <row r="12" spans="1:5" x14ac:dyDescent="0.2">
      <c r="A12" s="61" t="s">
        <v>1440</v>
      </c>
      <c r="B12" s="129" t="s">
        <v>1703</v>
      </c>
      <c r="C12" s="268">
        <v>2500</v>
      </c>
      <c r="D12" s="268">
        <v>2500</v>
      </c>
    </row>
    <row r="13" spans="1:5" x14ac:dyDescent="0.2">
      <c r="A13" s="61" t="s">
        <v>1434</v>
      </c>
      <c r="B13" s="129" t="s">
        <v>1702</v>
      </c>
      <c r="C13" s="268">
        <v>2500</v>
      </c>
      <c r="D13" s="268">
        <v>2500</v>
      </c>
    </row>
    <row r="14" spans="1:5" x14ac:dyDescent="0.2">
      <c r="A14" s="61" t="s">
        <v>1432</v>
      </c>
      <c r="B14" s="129" t="s">
        <v>1701</v>
      </c>
      <c r="C14" s="268">
        <v>2500</v>
      </c>
      <c r="D14" s="268">
        <v>2500</v>
      </c>
    </row>
    <row r="15" spans="1:5" x14ac:dyDescent="0.2">
      <c r="A15" s="61">
        <v>1112</v>
      </c>
      <c r="B15" s="129" t="s">
        <v>460</v>
      </c>
      <c r="C15" s="268">
        <v>4695209.0199999996</v>
      </c>
      <c r="D15" s="268">
        <v>6132234.9299999997</v>
      </c>
    </row>
    <row r="16" spans="1:5" x14ac:dyDescent="0.2">
      <c r="A16" s="61" t="s">
        <v>1700</v>
      </c>
      <c r="B16" s="129" t="s">
        <v>1699</v>
      </c>
      <c r="C16" s="268">
        <v>4695209.0199999996</v>
      </c>
      <c r="D16" s="268">
        <v>6132234.9299999997</v>
      </c>
    </row>
    <row r="17" spans="1:4" x14ac:dyDescent="0.2">
      <c r="A17" s="61" t="s">
        <v>1425</v>
      </c>
      <c r="B17" s="129" t="s">
        <v>1698</v>
      </c>
      <c r="C17" s="268">
        <v>4695209.0199999996</v>
      </c>
      <c r="D17" s="268">
        <v>6132234.9299999997</v>
      </c>
    </row>
    <row r="18" spans="1:4" x14ac:dyDescent="0.2">
      <c r="A18" s="61" t="s">
        <v>1697</v>
      </c>
      <c r="B18" s="129" t="s">
        <v>1696</v>
      </c>
      <c r="C18" s="268">
        <v>-55598.51</v>
      </c>
      <c r="D18" s="268">
        <v>-1638.73</v>
      </c>
    </row>
    <row r="19" spans="1:4" x14ac:dyDescent="0.2">
      <c r="A19" s="61" t="s">
        <v>1695</v>
      </c>
      <c r="B19" s="129" t="s">
        <v>1694</v>
      </c>
      <c r="C19" s="268">
        <v>-693564.66</v>
      </c>
      <c r="D19" s="268">
        <v>2221080.9500000002</v>
      </c>
    </row>
    <row r="20" spans="1:4" x14ac:dyDescent="0.2">
      <c r="A20" s="61" t="s">
        <v>1693</v>
      </c>
      <c r="B20" s="129" t="s">
        <v>1692</v>
      </c>
      <c r="C20" s="268">
        <v>0</v>
      </c>
      <c r="D20" s="268">
        <v>0</v>
      </c>
    </row>
    <row r="21" spans="1:4" x14ac:dyDescent="0.2">
      <c r="A21" s="61" t="s">
        <v>1691</v>
      </c>
      <c r="B21" s="129" t="s">
        <v>1690</v>
      </c>
      <c r="C21" s="268">
        <v>5000</v>
      </c>
      <c r="D21" s="268">
        <v>52000</v>
      </c>
    </row>
    <row r="22" spans="1:4" x14ac:dyDescent="0.2">
      <c r="A22" s="61" t="s">
        <v>1689</v>
      </c>
      <c r="B22" s="129" t="s">
        <v>1688</v>
      </c>
      <c r="C22" s="268">
        <v>4215088.29</v>
      </c>
      <c r="D22" s="268">
        <v>683732.15</v>
      </c>
    </row>
    <row r="23" spans="1:4" x14ac:dyDescent="0.2">
      <c r="A23" s="61" t="s">
        <v>1687</v>
      </c>
      <c r="B23" s="129" t="s">
        <v>1686</v>
      </c>
      <c r="C23" s="268">
        <v>291321.86</v>
      </c>
      <c r="D23" s="268">
        <v>49170.75</v>
      </c>
    </row>
    <row r="24" spans="1:4" x14ac:dyDescent="0.2">
      <c r="A24" s="61" t="s">
        <v>1685</v>
      </c>
      <c r="B24" s="129" t="s">
        <v>1684</v>
      </c>
      <c r="C24" s="268">
        <v>932962.04</v>
      </c>
      <c r="D24" s="268">
        <v>3127889.81</v>
      </c>
    </row>
    <row r="25" spans="1:4" x14ac:dyDescent="0.2">
      <c r="A25" s="61">
        <v>1113</v>
      </c>
      <c r="B25" s="129" t="s">
        <v>461</v>
      </c>
      <c r="C25" s="268">
        <v>0</v>
      </c>
      <c r="D25" s="268">
        <v>0</v>
      </c>
    </row>
    <row r="26" spans="1:4" x14ac:dyDescent="0.2">
      <c r="A26" s="61">
        <v>1114</v>
      </c>
      <c r="B26" s="129" t="s">
        <v>105</v>
      </c>
      <c r="C26" s="268">
        <v>0</v>
      </c>
      <c r="D26" s="268">
        <v>0</v>
      </c>
    </row>
    <row r="27" spans="1:4" x14ac:dyDescent="0.2">
      <c r="A27" s="61">
        <v>1115</v>
      </c>
      <c r="B27" s="129" t="s">
        <v>106</v>
      </c>
      <c r="C27" s="268">
        <v>0</v>
      </c>
      <c r="D27" s="268">
        <v>0</v>
      </c>
    </row>
    <row r="28" spans="1:4" x14ac:dyDescent="0.2">
      <c r="A28" s="61">
        <v>1116</v>
      </c>
      <c r="B28" s="129" t="s">
        <v>462</v>
      </c>
      <c r="C28" s="268">
        <v>0</v>
      </c>
      <c r="D28" s="268">
        <v>0</v>
      </c>
    </row>
    <row r="29" spans="1:4" x14ac:dyDescent="0.2">
      <c r="A29" s="61">
        <v>1119</v>
      </c>
      <c r="B29" s="129" t="s">
        <v>463</v>
      </c>
      <c r="C29" s="268">
        <v>0</v>
      </c>
      <c r="D29" s="268">
        <v>0</v>
      </c>
    </row>
    <row r="30" spans="1:4" x14ac:dyDescent="0.2">
      <c r="A30" s="64">
        <v>1110</v>
      </c>
      <c r="B30" s="65" t="s">
        <v>464</v>
      </c>
      <c r="C30" s="272">
        <v>4708709.0199999996</v>
      </c>
      <c r="D30" s="272">
        <v>6145734.9299999997</v>
      </c>
    </row>
    <row r="33" spans="1:4" x14ac:dyDescent="0.2">
      <c r="A33" s="59" t="s">
        <v>465</v>
      </c>
      <c r="B33" s="59"/>
      <c r="C33" s="59"/>
      <c r="D33" s="59"/>
    </row>
    <row r="34" spans="1:4" x14ac:dyDescent="0.2">
      <c r="A34" s="60" t="s">
        <v>101</v>
      </c>
      <c r="B34" s="60" t="s">
        <v>458</v>
      </c>
      <c r="C34" s="63" t="s">
        <v>603</v>
      </c>
      <c r="D34" s="63" t="s">
        <v>466</v>
      </c>
    </row>
    <row r="35" spans="1:4" x14ac:dyDescent="0.2">
      <c r="A35" s="64">
        <v>1230</v>
      </c>
      <c r="B35" s="66" t="s">
        <v>154</v>
      </c>
      <c r="C35" s="272">
        <v>0</v>
      </c>
      <c r="D35" s="272">
        <v>0</v>
      </c>
    </row>
    <row r="36" spans="1:4" x14ac:dyDescent="0.2">
      <c r="A36" s="61">
        <v>1231</v>
      </c>
      <c r="B36" s="129" t="s">
        <v>155</v>
      </c>
      <c r="C36" s="268">
        <v>0</v>
      </c>
      <c r="D36" s="268">
        <v>0</v>
      </c>
    </row>
    <row r="37" spans="1:4" x14ac:dyDescent="0.2">
      <c r="A37" s="61">
        <v>1232</v>
      </c>
      <c r="B37" s="129" t="s">
        <v>156</v>
      </c>
      <c r="C37" s="268">
        <v>0</v>
      </c>
      <c r="D37" s="268">
        <v>0</v>
      </c>
    </row>
    <row r="38" spans="1:4" x14ac:dyDescent="0.2">
      <c r="A38" s="61">
        <v>1233</v>
      </c>
      <c r="B38" s="129" t="s">
        <v>157</v>
      </c>
      <c r="C38" s="268">
        <v>0</v>
      </c>
      <c r="D38" s="268">
        <v>0</v>
      </c>
    </row>
    <row r="39" spans="1:4" x14ac:dyDescent="0.2">
      <c r="A39" s="61">
        <v>1234</v>
      </c>
      <c r="B39" s="129" t="s">
        <v>158</v>
      </c>
      <c r="C39" s="268">
        <v>0</v>
      </c>
      <c r="D39" s="268">
        <v>0</v>
      </c>
    </row>
    <row r="40" spans="1:4" x14ac:dyDescent="0.2">
      <c r="A40" s="61">
        <v>1235</v>
      </c>
      <c r="B40" s="129" t="s">
        <v>159</v>
      </c>
      <c r="C40" s="268">
        <v>0</v>
      </c>
      <c r="D40" s="268">
        <v>0</v>
      </c>
    </row>
    <row r="41" spans="1:4" x14ac:dyDescent="0.2">
      <c r="A41" s="61">
        <v>1236</v>
      </c>
      <c r="B41" s="129" t="s">
        <v>160</v>
      </c>
      <c r="C41" s="268">
        <v>0</v>
      </c>
      <c r="D41" s="268">
        <v>0</v>
      </c>
    </row>
    <row r="42" spans="1:4" x14ac:dyDescent="0.2">
      <c r="A42" s="61">
        <v>1239</v>
      </c>
      <c r="B42" s="129" t="s">
        <v>161</v>
      </c>
      <c r="C42" s="268">
        <v>0</v>
      </c>
      <c r="D42" s="268">
        <v>0</v>
      </c>
    </row>
    <row r="43" spans="1:4" x14ac:dyDescent="0.2">
      <c r="A43" s="64">
        <v>1240</v>
      </c>
      <c r="B43" s="66" t="s">
        <v>162</v>
      </c>
      <c r="C43" s="272">
        <v>7128501.9500000002</v>
      </c>
      <c r="D43" s="272">
        <v>277640.15000000002</v>
      </c>
    </row>
    <row r="44" spans="1:4" x14ac:dyDescent="0.2">
      <c r="A44" s="61">
        <v>1241</v>
      </c>
      <c r="B44" s="129" t="s">
        <v>163</v>
      </c>
      <c r="C44" s="268">
        <v>16855.25</v>
      </c>
      <c r="D44" s="268">
        <v>246606.53</v>
      </c>
    </row>
    <row r="45" spans="1:4" x14ac:dyDescent="0.2">
      <c r="A45" s="61">
        <v>1242</v>
      </c>
      <c r="B45" s="129" t="s">
        <v>164</v>
      </c>
      <c r="C45" s="268">
        <v>0</v>
      </c>
      <c r="D45" s="268">
        <v>24137.07</v>
      </c>
    </row>
    <row r="46" spans="1:4" x14ac:dyDescent="0.2">
      <c r="A46" s="61">
        <v>1243</v>
      </c>
      <c r="B46" s="129" t="s">
        <v>165</v>
      </c>
      <c r="C46" s="268">
        <v>0</v>
      </c>
      <c r="D46" s="268">
        <v>6896.55</v>
      </c>
    </row>
    <row r="47" spans="1:4" x14ac:dyDescent="0.2">
      <c r="A47" s="61">
        <v>1244</v>
      </c>
      <c r="B47" s="129" t="s">
        <v>166</v>
      </c>
      <c r="C47" s="268">
        <v>855446.55</v>
      </c>
      <c r="D47" s="268">
        <v>0</v>
      </c>
    </row>
    <row r="48" spans="1:4" x14ac:dyDescent="0.2">
      <c r="A48" s="61">
        <v>1245</v>
      </c>
      <c r="B48" s="129" t="s">
        <v>167</v>
      </c>
      <c r="C48" s="268">
        <v>4463096.55</v>
      </c>
      <c r="D48" s="268">
        <v>0</v>
      </c>
    </row>
    <row r="49" spans="1:6" x14ac:dyDescent="0.2">
      <c r="A49" s="61">
        <v>1246</v>
      </c>
      <c r="B49" s="129" t="s">
        <v>168</v>
      </c>
      <c r="C49" s="268">
        <v>1793103.6</v>
      </c>
      <c r="D49" s="268">
        <v>0</v>
      </c>
    </row>
    <row r="50" spans="1:6" x14ac:dyDescent="0.2">
      <c r="A50" s="61">
        <v>1247</v>
      </c>
      <c r="B50" s="129" t="s">
        <v>169</v>
      </c>
      <c r="C50" s="268">
        <v>0</v>
      </c>
      <c r="D50" s="268">
        <v>0</v>
      </c>
    </row>
    <row r="51" spans="1:6" x14ac:dyDescent="0.2">
      <c r="A51" s="61">
        <v>1248</v>
      </c>
      <c r="B51" s="129" t="s">
        <v>170</v>
      </c>
      <c r="C51" s="268">
        <v>0</v>
      </c>
      <c r="D51" s="268">
        <v>0</v>
      </c>
    </row>
    <row r="52" spans="1:6" x14ac:dyDescent="0.2">
      <c r="A52" s="64">
        <v>1250</v>
      </c>
      <c r="B52" s="66" t="s">
        <v>174</v>
      </c>
      <c r="C52" s="272">
        <v>29735</v>
      </c>
      <c r="D52" s="272">
        <v>119972.04</v>
      </c>
    </row>
    <row r="53" spans="1:6" x14ac:dyDescent="0.2">
      <c r="A53" s="61">
        <v>1251</v>
      </c>
      <c r="B53" s="129" t="s">
        <v>175</v>
      </c>
      <c r="C53" s="268">
        <v>0</v>
      </c>
      <c r="D53" s="268">
        <v>57280.66</v>
      </c>
    </row>
    <row r="54" spans="1:6" x14ac:dyDescent="0.2">
      <c r="A54" s="61">
        <v>1252</v>
      </c>
      <c r="B54" s="129" t="s">
        <v>176</v>
      </c>
      <c r="C54" s="268">
        <v>0</v>
      </c>
      <c r="D54" s="268">
        <v>0</v>
      </c>
    </row>
    <row r="55" spans="1:6" x14ac:dyDescent="0.2">
      <c r="A55" s="61">
        <v>1253</v>
      </c>
      <c r="B55" s="129" t="s">
        <v>177</v>
      </c>
      <c r="C55" s="268">
        <v>0</v>
      </c>
      <c r="D55" s="268">
        <v>0</v>
      </c>
    </row>
    <row r="56" spans="1:6" x14ac:dyDescent="0.2">
      <c r="A56" s="61">
        <v>1254</v>
      </c>
      <c r="B56" s="129" t="s">
        <v>178</v>
      </c>
      <c r="C56" s="268">
        <v>29735</v>
      </c>
      <c r="D56" s="268">
        <v>62691.38</v>
      </c>
    </row>
    <row r="57" spans="1:6" x14ac:dyDescent="0.2">
      <c r="A57" s="61">
        <v>1259</v>
      </c>
      <c r="B57" s="129" t="s">
        <v>179</v>
      </c>
      <c r="C57" s="268">
        <v>0</v>
      </c>
      <c r="D57" s="268">
        <v>0</v>
      </c>
    </row>
    <row r="58" spans="1:6" x14ac:dyDescent="0.2">
      <c r="A58" s="61"/>
      <c r="B58" s="65" t="s">
        <v>467</v>
      </c>
      <c r="C58" s="272">
        <f>C35+C43+C52</f>
        <v>7158236.9500000002</v>
      </c>
      <c r="D58" s="272">
        <f>D35+D43+D52</f>
        <v>397612.19</v>
      </c>
    </row>
    <row r="60" spans="1:6" ht="15" x14ac:dyDescent="0.25">
      <c r="A60" s="59" t="s">
        <v>468</v>
      </c>
      <c r="B60" s="59"/>
      <c r="C60" s="59"/>
      <c r="D60" s="59"/>
      <c r="F60"/>
    </row>
    <row r="61" spans="1:6" ht="15" x14ac:dyDescent="0.25">
      <c r="A61" s="60" t="s">
        <v>101</v>
      </c>
      <c r="B61" s="60" t="s">
        <v>458</v>
      </c>
      <c r="C61" s="63">
        <v>2022</v>
      </c>
      <c r="D61" s="63">
        <v>2021</v>
      </c>
      <c r="F61"/>
    </row>
    <row r="62" spans="1:6" ht="16.5" customHeight="1" x14ac:dyDescent="0.25">
      <c r="A62" s="64">
        <v>3210</v>
      </c>
      <c r="B62" s="66" t="s">
        <v>469</v>
      </c>
      <c r="C62" s="272">
        <v>7857021.299999997</v>
      </c>
      <c r="D62" s="272">
        <v>-8781648.5200000107</v>
      </c>
      <c r="E62" s="134"/>
      <c r="F62"/>
    </row>
    <row r="63" spans="1:6" ht="16.5" customHeight="1" x14ac:dyDescent="0.25">
      <c r="A63" s="61"/>
      <c r="B63" s="65" t="s">
        <v>470</v>
      </c>
      <c r="C63" s="272">
        <v>4439684.2199999932</v>
      </c>
      <c r="D63" s="272">
        <v>3361363.450000002</v>
      </c>
      <c r="E63" s="105"/>
      <c r="F63"/>
    </row>
    <row r="64" spans="1:6" ht="9.9499999999999993" customHeight="1" x14ac:dyDescent="0.25">
      <c r="A64" s="64">
        <v>5400</v>
      </c>
      <c r="B64" s="66" t="s">
        <v>285</v>
      </c>
      <c r="C64" s="272">
        <v>0</v>
      </c>
      <c r="D64" s="272">
        <v>0</v>
      </c>
      <c r="F64"/>
    </row>
    <row r="65" spans="1:6" ht="9.9499999999999993" customHeight="1" x14ac:dyDescent="0.25">
      <c r="A65" s="61">
        <v>5410</v>
      </c>
      <c r="B65" s="129" t="s">
        <v>471</v>
      </c>
      <c r="C65" s="268">
        <v>0</v>
      </c>
      <c r="D65" s="268">
        <v>0</v>
      </c>
      <c r="F65"/>
    </row>
    <row r="66" spans="1:6" ht="9.9499999999999993" customHeight="1" x14ac:dyDescent="0.25">
      <c r="A66" s="61">
        <v>5411</v>
      </c>
      <c r="B66" s="129" t="s">
        <v>283</v>
      </c>
      <c r="C66" s="268">
        <v>0</v>
      </c>
      <c r="D66" s="268">
        <v>0</v>
      </c>
      <c r="F66"/>
    </row>
    <row r="67" spans="1:6" ht="9.9499999999999993" customHeight="1" x14ac:dyDescent="0.25">
      <c r="A67" s="61">
        <v>5420</v>
      </c>
      <c r="B67" s="129" t="s">
        <v>472</v>
      </c>
      <c r="C67" s="268">
        <v>0</v>
      </c>
      <c r="D67" s="268">
        <v>0</v>
      </c>
      <c r="F67"/>
    </row>
    <row r="68" spans="1:6" ht="9.9499999999999993" customHeight="1" x14ac:dyDescent="0.25">
      <c r="A68" s="61">
        <v>5421</v>
      </c>
      <c r="B68" s="129" t="s">
        <v>280</v>
      </c>
      <c r="C68" s="268">
        <v>0</v>
      </c>
      <c r="D68" s="268">
        <v>0</v>
      </c>
      <c r="F68"/>
    </row>
    <row r="69" spans="1:6" ht="9.9499999999999993" customHeight="1" x14ac:dyDescent="0.25">
      <c r="A69" s="61">
        <v>5430</v>
      </c>
      <c r="B69" s="129" t="s">
        <v>473</v>
      </c>
      <c r="C69" s="268">
        <v>0</v>
      </c>
      <c r="D69" s="268">
        <v>0</v>
      </c>
      <c r="F69"/>
    </row>
    <row r="70" spans="1:6" ht="9.9499999999999993" customHeight="1" x14ac:dyDescent="0.25">
      <c r="A70" s="61">
        <v>5431</v>
      </c>
      <c r="B70" s="129" t="s">
        <v>277</v>
      </c>
      <c r="C70" s="268">
        <v>0</v>
      </c>
      <c r="D70" s="268">
        <v>0</v>
      </c>
      <c r="F70"/>
    </row>
    <row r="71" spans="1:6" ht="9.9499999999999993" customHeight="1" x14ac:dyDescent="0.25">
      <c r="A71" s="61">
        <v>5440</v>
      </c>
      <c r="B71" s="129" t="s">
        <v>474</v>
      </c>
      <c r="C71" s="268">
        <v>0</v>
      </c>
      <c r="D71" s="268">
        <v>0</v>
      </c>
      <c r="F71"/>
    </row>
    <row r="72" spans="1:6" ht="9.9499999999999993" customHeight="1" x14ac:dyDescent="0.25">
      <c r="A72" s="61">
        <v>5441</v>
      </c>
      <c r="B72" s="129" t="s">
        <v>474</v>
      </c>
      <c r="C72" s="268">
        <v>0</v>
      </c>
      <c r="D72" s="268">
        <v>0</v>
      </c>
      <c r="F72"/>
    </row>
    <row r="73" spans="1:6" ht="9.9499999999999993" customHeight="1" x14ac:dyDescent="0.25">
      <c r="A73" s="61">
        <v>5450</v>
      </c>
      <c r="B73" s="129" t="s">
        <v>475</v>
      </c>
      <c r="C73" s="268">
        <v>0</v>
      </c>
      <c r="D73" s="268">
        <v>0</v>
      </c>
      <c r="F73"/>
    </row>
    <row r="74" spans="1:6" ht="9.9499999999999993" customHeight="1" x14ac:dyDescent="0.25">
      <c r="A74" s="61">
        <v>5451</v>
      </c>
      <c r="B74" s="129" t="s">
        <v>273</v>
      </c>
      <c r="C74" s="268">
        <v>0</v>
      </c>
      <c r="D74" s="268">
        <v>0</v>
      </c>
      <c r="F74"/>
    </row>
    <row r="75" spans="1:6" ht="9.9499999999999993" customHeight="1" x14ac:dyDescent="0.25">
      <c r="A75" s="61">
        <v>5452</v>
      </c>
      <c r="B75" s="129" t="s">
        <v>272</v>
      </c>
      <c r="C75" s="268">
        <v>0</v>
      </c>
      <c r="D75" s="268">
        <v>0</v>
      </c>
      <c r="F75"/>
    </row>
    <row r="76" spans="1:6" ht="11.25" customHeight="1" x14ac:dyDescent="0.25">
      <c r="A76" s="64">
        <v>5500</v>
      </c>
      <c r="B76" s="66" t="s">
        <v>271</v>
      </c>
      <c r="C76" s="272">
        <v>8556990.3699999992</v>
      </c>
      <c r="D76" s="272">
        <v>3750362.5</v>
      </c>
      <c r="F76"/>
    </row>
    <row r="77" spans="1:6" ht="9.9499999999999993" customHeight="1" x14ac:dyDescent="0.25">
      <c r="A77" s="64">
        <v>5510</v>
      </c>
      <c r="B77" s="66" t="s">
        <v>270</v>
      </c>
      <c r="C77" s="272">
        <v>0</v>
      </c>
      <c r="D77" s="272">
        <v>0</v>
      </c>
      <c r="F77"/>
    </row>
    <row r="78" spans="1:6" ht="9.9499999999999993" customHeight="1" x14ac:dyDescent="0.25">
      <c r="A78" s="61">
        <v>5511</v>
      </c>
      <c r="B78" s="129" t="s">
        <v>269</v>
      </c>
      <c r="C78" s="268">
        <v>0</v>
      </c>
      <c r="D78" s="268">
        <v>0</v>
      </c>
      <c r="F78"/>
    </row>
    <row r="79" spans="1:6" ht="9.9499999999999993" customHeight="1" x14ac:dyDescent="0.25">
      <c r="A79" s="61">
        <v>5512</v>
      </c>
      <c r="B79" s="129" t="s">
        <v>268</v>
      </c>
      <c r="C79" s="268">
        <v>0</v>
      </c>
      <c r="D79" s="268">
        <v>0</v>
      </c>
      <c r="F79"/>
    </row>
    <row r="80" spans="1:6" ht="9.9499999999999993" customHeight="1" x14ac:dyDescent="0.25">
      <c r="A80" s="61">
        <v>5513</v>
      </c>
      <c r="B80" s="129" t="s">
        <v>267</v>
      </c>
      <c r="C80" s="268">
        <v>0</v>
      </c>
      <c r="D80" s="268">
        <v>0</v>
      </c>
      <c r="F80"/>
    </row>
    <row r="81" spans="1:6" ht="9.9499999999999993" customHeight="1" x14ac:dyDescent="0.25">
      <c r="A81" s="61">
        <v>5514</v>
      </c>
      <c r="B81" s="129" t="s">
        <v>266</v>
      </c>
      <c r="C81" s="268">
        <v>0</v>
      </c>
      <c r="D81" s="268">
        <v>0</v>
      </c>
      <c r="F81"/>
    </row>
    <row r="82" spans="1:6" ht="9.9499999999999993" customHeight="1" x14ac:dyDescent="0.25">
      <c r="A82" s="61">
        <v>5515</v>
      </c>
      <c r="B82" s="129" t="s">
        <v>265</v>
      </c>
      <c r="C82" s="268">
        <v>2241626.94</v>
      </c>
      <c r="D82" s="268">
        <v>3842788.8</v>
      </c>
      <c r="F82"/>
    </row>
    <row r="83" spans="1:6" ht="9.9499999999999993" customHeight="1" x14ac:dyDescent="0.25">
      <c r="A83" s="61">
        <v>5516</v>
      </c>
      <c r="B83" s="129" t="s">
        <v>264</v>
      </c>
      <c r="C83" s="268">
        <v>0</v>
      </c>
      <c r="D83" s="268">
        <v>0</v>
      </c>
      <c r="E83" s="214" t="s">
        <v>1683</v>
      </c>
      <c r="F83"/>
    </row>
    <row r="84" spans="1:6" ht="9.9499999999999993" customHeight="1" x14ac:dyDescent="0.25">
      <c r="A84" s="61">
        <v>5517</v>
      </c>
      <c r="B84" s="129" t="s">
        <v>263</v>
      </c>
      <c r="C84" s="268">
        <v>0</v>
      </c>
      <c r="D84" s="268">
        <v>0</v>
      </c>
      <c r="F84"/>
    </row>
    <row r="85" spans="1:6" ht="9.9499999999999993" customHeight="1" x14ac:dyDescent="0.25">
      <c r="A85" s="61">
        <v>5518</v>
      </c>
      <c r="B85" s="129" t="s">
        <v>262</v>
      </c>
      <c r="C85" s="268">
        <v>0</v>
      </c>
      <c r="D85" s="268">
        <v>0</v>
      </c>
      <c r="F85"/>
    </row>
    <row r="86" spans="1:6" ht="9.9499999999999993" customHeight="1" x14ac:dyDescent="0.25">
      <c r="A86" s="64">
        <v>5520</v>
      </c>
      <c r="B86" s="66" t="s">
        <v>261</v>
      </c>
      <c r="C86" s="272">
        <v>0</v>
      </c>
      <c r="D86" s="272">
        <v>0</v>
      </c>
      <c r="F86"/>
    </row>
    <row r="87" spans="1:6" ht="9.9499999999999993" customHeight="1" x14ac:dyDescent="0.25">
      <c r="A87" s="61">
        <v>5521</v>
      </c>
      <c r="B87" s="129" t="s">
        <v>260</v>
      </c>
      <c r="C87" s="268">
        <v>-229298.3</v>
      </c>
      <c r="D87" s="268">
        <v>-92426.300000000017</v>
      </c>
      <c r="F87"/>
    </row>
    <row r="88" spans="1:6" ht="9.9499999999999993" customHeight="1" x14ac:dyDescent="0.25">
      <c r="A88" s="61">
        <v>5522</v>
      </c>
      <c r="B88" s="129" t="s">
        <v>259</v>
      </c>
      <c r="C88" s="268">
        <v>0</v>
      </c>
      <c r="D88" s="268">
        <v>0</v>
      </c>
      <c r="F88"/>
    </row>
    <row r="89" spans="1:6" ht="9.9499999999999993" customHeight="1" x14ac:dyDescent="0.25">
      <c r="A89" s="64">
        <v>5530</v>
      </c>
      <c r="B89" s="66" t="s">
        <v>258</v>
      </c>
      <c r="C89" s="272">
        <v>0</v>
      </c>
      <c r="D89" s="272">
        <v>0</v>
      </c>
      <c r="F89"/>
    </row>
    <row r="90" spans="1:6" ht="9.9499999999999993" customHeight="1" x14ac:dyDescent="0.25">
      <c r="A90" s="61">
        <v>5531</v>
      </c>
      <c r="B90" s="129" t="s">
        <v>257</v>
      </c>
      <c r="C90" s="268">
        <v>0</v>
      </c>
      <c r="D90" s="268">
        <v>0</v>
      </c>
      <c r="F90"/>
    </row>
    <row r="91" spans="1:6" ht="9.9499999999999993" customHeight="1" x14ac:dyDescent="0.25">
      <c r="A91" s="61">
        <v>5532</v>
      </c>
      <c r="B91" s="129" t="s">
        <v>256</v>
      </c>
      <c r="C91" s="268">
        <v>0</v>
      </c>
      <c r="D91" s="268">
        <v>0</v>
      </c>
      <c r="F91"/>
    </row>
    <row r="92" spans="1:6" ht="9.9499999999999993" customHeight="1" x14ac:dyDescent="0.25">
      <c r="A92" s="61">
        <v>5533</v>
      </c>
      <c r="B92" s="129" t="s">
        <v>255</v>
      </c>
      <c r="C92" s="268">
        <v>0</v>
      </c>
      <c r="D92" s="268">
        <v>0</v>
      </c>
      <c r="F92"/>
    </row>
    <row r="93" spans="1:6" ht="9.9499999999999993" customHeight="1" x14ac:dyDescent="0.25">
      <c r="A93" s="61">
        <v>5534</v>
      </c>
      <c r="B93" s="129" t="s">
        <v>254</v>
      </c>
      <c r="C93" s="268">
        <v>0</v>
      </c>
      <c r="D93" s="268">
        <v>0</v>
      </c>
      <c r="F93"/>
    </row>
    <row r="94" spans="1:6" ht="9.9499999999999993" customHeight="1" x14ac:dyDescent="0.25">
      <c r="A94" s="61">
        <v>5535</v>
      </c>
      <c r="B94" s="129" t="s">
        <v>253</v>
      </c>
      <c r="C94" s="268">
        <v>0</v>
      </c>
      <c r="D94" s="268">
        <v>0</v>
      </c>
      <c r="F94"/>
    </row>
    <row r="95" spans="1:6" ht="9.9499999999999993" customHeight="1" x14ac:dyDescent="0.25">
      <c r="A95" s="64">
        <v>5540</v>
      </c>
      <c r="B95" s="66" t="s">
        <v>252</v>
      </c>
      <c r="C95" s="272">
        <v>0</v>
      </c>
      <c r="D95" s="272">
        <v>0</v>
      </c>
      <c r="F95"/>
    </row>
    <row r="96" spans="1:6" ht="9.9499999999999993" customHeight="1" x14ac:dyDescent="0.25">
      <c r="A96" s="61">
        <v>5541</v>
      </c>
      <c r="B96" s="129" t="s">
        <v>252</v>
      </c>
      <c r="C96" s="268">
        <v>0</v>
      </c>
      <c r="D96" s="268">
        <v>0</v>
      </c>
      <c r="F96"/>
    </row>
    <row r="97" spans="1:6" ht="9.9499999999999993" customHeight="1" x14ac:dyDescent="0.25">
      <c r="A97" s="64">
        <v>5550</v>
      </c>
      <c r="B97" s="66" t="s">
        <v>251</v>
      </c>
      <c r="C97" s="272">
        <v>0</v>
      </c>
      <c r="D97" s="272">
        <v>0</v>
      </c>
      <c r="F97"/>
    </row>
    <row r="98" spans="1:6" ht="9.9499999999999993" customHeight="1" x14ac:dyDescent="0.25">
      <c r="A98" s="61">
        <v>5551</v>
      </c>
      <c r="B98" s="129" t="s">
        <v>251</v>
      </c>
      <c r="C98" s="268">
        <v>0</v>
      </c>
      <c r="D98" s="268">
        <v>0</v>
      </c>
      <c r="F98"/>
    </row>
    <row r="99" spans="1:6" ht="9.9499999999999993" customHeight="1" x14ac:dyDescent="0.25">
      <c r="A99" s="64">
        <v>5590</v>
      </c>
      <c r="B99" s="66" t="s">
        <v>250</v>
      </c>
      <c r="C99" s="272">
        <v>0</v>
      </c>
      <c r="D99" s="272">
        <v>0</v>
      </c>
      <c r="F99"/>
    </row>
    <row r="100" spans="1:6" ht="9.9499999999999993" customHeight="1" x14ac:dyDescent="0.25">
      <c r="A100" s="61">
        <v>5591</v>
      </c>
      <c r="B100" s="129" t="s">
        <v>249</v>
      </c>
      <c r="C100" s="268">
        <v>0</v>
      </c>
      <c r="D100" s="268">
        <v>0</v>
      </c>
      <c r="F100"/>
    </row>
    <row r="101" spans="1:6" ht="9.9499999999999993" customHeight="1" x14ac:dyDescent="0.25">
      <c r="A101" s="61">
        <v>5592</v>
      </c>
      <c r="B101" s="129" t="s">
        <v>248</v>
      </c>
      <c r="C101" s="268">
        <v>0</v>
      </c>
      <c r="D101" s="268">
        <v>0</v>
      </c>
      <c r="F101"/>
    </row>
    <row r="102" spans="1:6" ht="9.9499999999999993" customHeight="1" x14ac:dyDescent="0.25">
      <c r="A102" s="61">
        <v>5593</v>
      </c>
      <c r="B102" s="129" t="s">
        <v>247</v>
      </c>
      <c r="C102" s="268">
        <v>0</v>
      </c>
      <c r="D102" s="268">
        <v>0</v>
      </c>
      <c r="F102"/>
    </row>
    <row r="103" spans="1:6" ht="9.9499999999999993" customHeight="1" x14ac:dyDescent="0.25">
      <c r="A103" s="61">
        <v>5594</v>
      </c>
      <c r="B103" s="129" t="s">
        <v>476</v>
      </c>
      <c r="C103" s="268">
        <v>0</v>
      </c>
      <c r="D103" s="268">
        <v>0</v>
      </c>
      <c r="F103"/>
    </row>
    <row r="104" spans="1:6" ht="9.9499999999999993" customHeight="1" x14ac:dyDescent="0.25">
      <c r="A104" s="61">
        <v>5595</v>
      </c>
      <c r="B104" s="129" t="s">
        <v>245</v>
      </c>
      <c r="C104" s="268">
        <v>0</v>
      </c>
      <c r="D104" s="268">
        <v>0</v>
      </c>
      <c r="F104"/>
    </row>
    <row r="105" spans="1:6" ht="9.9499999999999993" customHeight="1" x14ac:dyDescent="0.25">
      <c r="A105" s="61">
        <v>5596</v>
      </c>
      <c r="B105" s="129" t="s">
        <v>244</v>
      </c>
      <c r="C105" s="268">
        <v>0</v>
      </c>
      <c r="D105" s="268">
        <v>0</v>
      </c>
      <c r="F105"/>
    </row>
    <row r="106" spans="1:6" ht="9.9499999999999993" customHeight="1" x14ac:dyDescent="0.25">
      <c r="A106" s="61">
        <v>5597</v>
      </c>
      <c r="B106" s="129" t="s">
        <v>243</v>
      </c>
      <c r="C106" s="268">
        <v>0</v>
      </c>
      <c r="D106" s="268">
        <v>0</v>
      </c>
      <c r="F106"/>
    </row>
    <row r="107" spans="1:6" ht="9.9499999999999993" customHeight="1" x14ac:dyDescent="0.25">
      <c r="A107" s="61">
        <v>5599</v>
      </c>
      <c r="B107" s="129" t="s">
        <v>241</v>
      </c>
      <c r="C107" s="268">
        <v>0</v>
      </c>
      <c r="D107" s="268">
        <v>0</v>
      </c>
      <c r="F107"/>
    </row>
    <row r="108" spans="1:6" ht="9.9499999999999993" customHeight="1" x14ac:dyDescent="0.25">
      <c r="A108" s="64">
        <v>5600</v>
      </c>
      <c r="B108" s="66" t="s">
        <v>240</v>
      </c>
      <c r="C108" s="272">
        <v>7158236.9500000104</v>
      </c>
      <c r="D108" s="272">
        <v>388999.04999999795</v>
      </c>
      <c r="F108"/>
    </row>
    <row r="109" spans="1:6" ht="9.9499999999999993" customHeight="1" x14ac:dyDescent="0.25">
      <c r="A109" s="64">
        <v>5610</v>
      </c>
      <c r="B109" s="66" t="s">
        <v>239</v>
      </c>
      <c r="C109" s="272">
        <v>7158236.9500000104</v>
      </c>
      <c r="D109" s="272">
        <v>0</v>
      </c>
      <c r="F109"/>
    </row>
    <row r="110" spans="1:6" ht="9.9499999999999993" customHeight="1" x14ac:dyDescent="0.25">
      <c r="A110" s="61">
        <v>5611</v>
      </c>
      <c r="B110" s="129" t="s">
        <v>238</v>
      </c>
      <c r="C110" s="268">
        <v>0</v>
      </c>
      <c r="D110" s="268">
        <v>0</v>
      </c>
      <c r="F110"/>
    </row>
    <row r="111" spans="1:6" ht="9.9499999999999993" customHeight="1" x14ac:dyDescent="0.25">
      <c r="A111" s="64">
        <v>2110</v>
      </c>
      <c r="B111" s="67" t="s">
        <v>477</v>
      </c>
      <c r="C111" s="272">
        <v>790224.60999999987</v>
      </c>
      <c r="D111" s="272">
        <v>-78879.019999999437</v>
      </c>
      <c r="F111"/>
    </row>
    <row r="112" spans="1:6" ht="9.9499999999999993" customHeight="1" x14ac:dyDescent="0.25">
      <c r="A112" s="61">
        <v>2111</v>
      </c>
      <c r="B112" s="129" t="s">
        <v>478</v>
      </c>
      <c r="C112" s="268">
        <v>790224.60999999987</v>
      </c>
      <c r="D112" s="268">
        <v>-78879.019999999437</v>
      </c>
      <c r="F112"/>
    </row>
    <row r="113" spans="1:6" ht="9.9499999999999993" customHeight="1" x14ac:dyDescent="0.25">
      <c r="A113" s="61">
        <v>2112</v>
      </c>
      <c r="B113" s="129" t="s">
        <v>479</v>
      </c>
      <c r="C113" s="268">
        <v>0</v>
      </c>
      <c r="D113" s="268">
        <v>0</v>
      </c>
      <c r="F113"/>
    </row>
    <row r="114" spans="1:6" ht="9.9499999999999993" customHeight="1" x14ac:dyDescent="0.25">
      <c r="A114" s="61">
        <v>2112</v>
      </c>
      <c r="B114" s="129" t="s">
        <v>480</v>
      </c>
      <c r="C114" s="268">
        <v>0</v>
      </c>
      <c r="D114" s="268">
        <v>0</v>
      </c>
      <c r="F114"/>
    </row>
    <row r="115" spans="1:6" ht="9.9499999999999993" customHeight="1" x14ac:dyDescent="0.25">
      <c r="A115" s="61">
        <v>2115</v>
      </c>
      <c r="B115" s="129" t="s">
        <v>481</v>
      </c>
      <c r="C115" s="268">
        <v>0</v>
      </c>
      <c r="D115" s="268">
        <v>0</v>
      </c>
      <c r="F115"/>
    </row>
    <row r="116" spans="1:6" ht="9.9499999999999993" customHeight="1" x14ac:dyDescent="0.25">
      <c r="A116" s="61">
        <v>2114</v>
      </c>
      <c r="B116" s="129" t="s">
        <v>482</v>
      </c>
      <c r="C116" s="268">
        <v>0</v>
      </c>
      <c r="D116" s="268">
        <v>0</v>
      </c>
      <c r="F116"/>
    </row>
    <row r="117" spans="1:6" ht="16.5" customHeight="1" x14ac:dyDescent="0.25">
      <c r="A117" s="61"/>
      <c r="B117" s="65" t="s">
        <v>483</v>
      </c>
      <c r="C117" s="272">
        <v>790224.61</v>
      </c>
      <c r="D117" s="272">
        <v>-78879.019999999437</v>
      </c>
      <c r="F117"/>
    </row>
    <row r="118" spans="1:6" ht="9.9499999999999993" customHeight="1" x14ac:dyDescent="0.2">
      <c r="A118" s="64">
        <v>4300</v>
      </c>
      <c r="B118" s="133" t="s">
        <v>377</v>
      </c>
      <c r="C118" s="268">
        <v>0</v>
      </c>
      <c r="D118" s="268">
        <v>0</v>
      </c>
    </row>
    <row r="119" spans="1:6" ht="9.9499999999999993" customHeight="1" x14ac:dyDescent="0.2">
      <c r="A119" s="64">
        <v>4310</v>
      </c>
      <c r="B119" s="133" t="s">
        <v>376</v>
      </c>
      <c r="C119" s="272">
        <v>392679.35</v>
      </c>
      <c r="D119" s="272">
        <v>257690.8</v>
      </c>
    </row>
    <row r="120" spans="1:6" ht="9.9499999999999993" customHeight="1" x14ac:dyDescent="0.2">
      <c r="A120" s="61">
        <v>4311</v>
      </c>
      <c r="B120" s="121" t="s">
        <v>375</v>
      </c>
      <c r="C120" s="268">
        <v>0</v>
      </c>
      <c r="D120" s="268">
        <v>0</v>
      </c>
    </row>
    <row r="121" spans="1:6" ht="9.9499999999999993" customHeight="1" x14ac:dyDescent="0.2">
      <c r="A121" s="61">
        <v>4319</v>
      </c>
      <c r="B121" s="121" t="s">
        <v>374</v>
      </c>
      <c r="C121" s="268">
        <v>392679.35</v>
      </c>
      <c r="D121" s="268">
        <v>257690.8</v>
      </c>
    </row>
    <row r="122" spans="1:6" ht="9.9499999999999993" customHeight="1" x14ac:dyDescent="0.2">
      <c r="A122" s="64">
        <v>4320</v>
      </c>
      <c r="B122" s="133" t="s">
        <v>373</v>
      </c>
      <c r="C122" s="272">
        <v>0</v>
      </c>
      <c r="D122" s="272">
        <v>0</v>
      </c>
    </row>
    <row r="123" spans="1:6" ht="9.9499999999999993" customHeight="1" x14ac:dyDescent="0.2">
      <c r="A123" s="61">
        <v>4321</v>
      </c>
      <c r="B123" s="121" t="s">
        <v>372</v>
      </c>
      <c r="C123" s="268">
        <v>0</v>
      </c>
      <c r="D123" s="268">
        <v>0</v>
      </c>
    </row>
    <row r="124" spans="1:6" ht="9.9499999999999993" customHeight="1" x14ac:dyDescent="0.2">
      <c r="A124" s="61">
        <v>4322</v>
      </c>
      <c r="B124" s="121" t="s">
        <v>371</v>
      </c>
      <c r="C124" s="268">
        <v>0</v>
      </c>
      <c r="D124" s="268">
        <v>0</v>
      </c>
    </row>
    <row r="125" spans="1:6" ht="9.9499999999999993" customHeight="1" x14ac:dyDescent="0.2">
      <c r="A125" s="61">
        <v>4323</v>
      </c>
      <c r="B125" s="121" t="s">
        <v>370</v>
      </c>
      <c r="C125" s="268">
        <v>0</v>
      </c>
      <c r="D125" s="268">
        <v>0</v>
      </c>
    </row>
    <row r="126" spans="1:6" ht="9.9499999999999993" customHeight="1" x14ac:dyDescent="0.2">
      <c r="A126" s="61">
        <v>4324</v>
      </c>
      <c r="B126" s="121" t="s">
        <v>369</v>
      </c>
      <c r="C126" s="268">
        <v>0</v>
      </c>
      <c r="D126" s="268">
        <v>0</v>
      </c>
    </row>
    <row r="127" spans="1:6" ht="9.9499999999999993" customHeight="1" x14ac:dyDescent="0.2">
      <c r="A127" s="61">
        <v>4325</v>
      </c>
      <c r="B127" s="121" t="s">
        <v>368</v>
      </c>
      <c r="C127" s="268">
        <v>0</v>
      </c>
      <c r="D127" s="268">
        <v>0</v>
      </c>
    </row>
    <row r="128" spans="1:6" ht="9.9499999999999993" customHeight="1" x14ac:dyDescent="0.2">
      <c r="A128" s="64">
        <v>4330</v>
      </c>
      <c r="B128" s="133" t="s">
        <v>367</v>
      </c>
      <c r="C128" s="272">
        <v>0</v>
      </c>
      <c r="D128" s="272">
        <v>0</v>
      </c>
    </row>
    <row r="129" spans="1:6" ht="9.9499999999999993" customHeight="1" x14ac:dyDescent="0.2">
      <c r="A129" s="61">
        <v>4331</v>
      </c>
      <c r="B129" s="121" t="s">
        <v>367</v>
      </c>
      <c r="C129" s="268">
        <v>0</v>
      </c>
      <c r="D129" s="268">
        <v>0</v>
      </c>
    </row>
    <row r="130" spans="1:6" ht="9.9499999999999993" customHeight="1" x14ac:dyDescent="0.2">
      <c r="A130" s="64">
        <v>4340</v>
      </c>
      <c r="B130" s="133" t="s">
        <v>366</v>
      </c>
      <c r="C130" s="272">
        <v>0</v>
      </c>
      <c r="D130" s="272">
        <v>0</v>
      </c>
    </row>
    <row r="131" spans="1:6" ht="9.9499999999999993" customHeight="1" x14ac:dyDescent="0.2">
      <c r="A131" s="61">
        <v>4341</v>
      </c>
      <c r="B131" s="121" t="s">
        <v>366</v>
      </c>
      <c r="C131" s="268">
        <v>0</v>
      </c>
      <c r="D131" s="268">
        <v>0</v>
      </c>
    </row>
    <row r="132" spans="1:6" ht="9.9499999999999993" customHeight="1" x14ac:dyDescent="0.2">
      <c r="A132" s="64">
        <v>4390</v>
      </c>
      <c r="B132" s="133" t="s">
        <v>360</v>
      </c>
      <c r="C132" s="272">
        <v>0</v>
      </c>
      <c r="D132" s="272">
        <v>0</v>
      </c>
    </row>
    <row r="133" spans="1:6" ht="9.9499999999999993" customHeight="1" x14ac:dyDescent="0.2">
      <c r="A133" s="61">
        <v>4392</v>
      </c>
      <c r="B133" s="121" t="s">
        <v>365</v>
      </c>
      <c r="C133" s="268">
        <v>0</v>
      </c>
      <c r="D133" s="268">
        <v>0</v>
      </c>
    </row>
    <row r="134" spans="1:6" ht="9.9499999999999993" customHeight="1" x14ac:dyDescent="0.2">
      <c r="A134" s="61">
        <v>4393</v>
      </c>
      <c r="B134" s="121" t="s">
        <v>364</v>
      </c>
      <c r="C134" s="268">
        <v>0</v>
      </c>
      <c r="D134" s="268">
        <v>0</v>
      </c>
    </row>
    <row r="135" spans="1:6" ht="9.9499999999999993" customHeight="1" x14ac:dyDescent="0.2">
      <c r="A135" s="61">
        <v>4394</v>
      </c>
      <c r="B135" s="121" t="s">
        <v>363</v>
      </c>
      <c r="C135" s="268">
        <v>0</v>
      </c>
      <c r="D135" s="268">
        <v>0</v>
      </c>
    </row>
    <row r="136" spans="1:6" ht="9.9499999999999993" customHeight="1" x14ac:dyDescent="0.2">
      <c r="A136" s="61">
        <v>4395</v>
      </c>
      <c r="B136" s="121" t="s">
        <v>244</v>
      </c>
      <c r="C136" s="268">
        <v>0</v>
      </c>
      <c r="D136" s="268">
        <v>0</v>
      </c>
    </row>
    <row r="137" spans="1:6" ht="9.9499999999999993" customHeight="1" x14ac:dyDescent="0.2">
      <c r="A137" s="61">
        <v>4396</v>
      </c>
      <c r="B137" s="121" t="s">
        <v>362</v>
      </c>
      <c r="C137" s="268">
        <v>0</v>
      </c>
      <c r="D137" s="268">
        <v>0</v>
      </c>
    </row>
    <row r="138" spans="1:6" ht="9.9499999999999993" customHeight="1" x14ac:dyDescent="0.2">
      <c r="A138" s="61">
        <v>4397</v>
      </c>
      <c r="B138" s="121" t="s">
        <v>361</v>
      </c>
      <c r="C138" s="268">
        <v>0</v>
      </c>
      <c r="D138" s="268">
        <v>0</v>
      </c>
    </row>
    <row r="139" spans="1:6" ht="9.9499999999999993" customHeight="1" x14ac:dyDescent="0.2">
      <c r="A139" s="61">
        <v>4399</v>
      </c>
      <c r="B139" s="121" t="s">
        <v>360</v>
      </c>
      <c r="C139" s="268">
        <v>0</v>
      </c>
      <c r="D139" s="268">
        <v>0</v>
      </c>
    </row>
    <row r="140" spans="1:6" ht="9.9499999999999993" customHeight="1" x14ac:dyDescent="0.25">
      <c r="A140" s="64">
        <v>1120</v>
      </c>
      <c r="B140" s="67" t="s">
        <v>484</v>
      </c>
      <c r="C140" s="272">
        <v>0</v>
      </c>
      <c r="D140" s="272">
        <v>0</v>
      </c>
      <c r="F140"/>
    </row>
    <row r="141" spans="1:6" customFormat="1" ht="9.9499999999999993" customHeight="1" x14ac:dyDescent="0.25">
      <c r="A141" s="61">
        <v>1124</v>
      </c>
      <c r="B141" s="115" t="s">
        <v>485</v>
      </c>
      <c r="C141" s="268">
        <v>0</v>
      </c>
      <c r="D141" s="268">
        <v>0</v>
      </c>
    </row>
    <row r="142" spans="1:6" ht="9.9499999999999993" customHeight="1" x14ac:dyDescent="0.25">
      <c r="A142" s="61">
        <v>1124</v>
      </c>
      <c r="B142" s="115" t="s">
        <v>486</v>
      </c>
      <c r="C142" s="268">
        <v>0</v>
      </c>
      <c r="D142" s="268">
        <v>0</v>
      </c>
      <c r="F142"/>
    </row>
    <row r="143" spans="1:6" ht="9.9499999999999993" customHeight="1" x14ac:dyDescent="0.25">
      <c r="A143" s="61">
        <v>1124</v>
      </c>
      <c r="B143" s="115" t="s">
        <v>487</v>
      </c>
      <c r="C143" s="268">
        <v>0</v>
      </c>
      <c r="D143" s="268">
        <v>0</v>
      </c>
      <c r="F143"/>
    </row>
    <row r="144" spans="1:6" ht="9.9499999999999993" customHeight="1" x14ac:dyDescent="0.25">
      <c r="A144" s="61">
        <v>1124</v>
      </c>
      <c r="B144" s="115" t="s">
        <v>488</v>
      </c>
      <c r="C144" s="268">
        <v>0</v>
      </c>
      <c r="D144" s="268">
        <v>0</v>
      </c>
      <c r="F144"/>
    </row>
    <row r="145" spans="1:6" ht="9.9499999999999993" customHeight="1" x14ac:dyDescent="0.25">
      <c r="A145" s="61">
        <v>1124</v>
      </c>
      <c r="B145" s="115" t="s">
        <v>489</v>
      </c>
      <c r="C145" s="268">
        <v>0</v>
      </c>
      <c r="D145" s="268">
        <v>0</v>
      </c>
      <c r="F145"/>
    </row>
    <row r="146" spans="1:6" ht="9.9499999999999993" customHeight="1" x14ac:dyDescent="0.25">
      <c r="A146" s="61">
        <v>1124</v>
      </c>
      <c r="B146" s="115" t="s">
        <v>490</v>
      </c>
      <c r="C146" s="268">
        <v>0</v>
      </c>
      <c r="D146" s="268">
        <v>0</v>
      </c>
      <c r="F146"/>
    </row>
    <row r="147" spans="1:6" ht="9.9499999999999993" customHeight="1" x14ac:dyDescent="0.25">
      <c r="A147" s="61">
        <v>1122</v>
      </c>
      <c r="B147" s="115" t="s">
        <v>491</v>
      </c>
      <c r="C147" s="268">
        <v>0</v>
      </c>
      <c r="D147" s="268">
        <v>0</v>
      </c>
      <c r="F147"/>
    </row>
    <row r="148" spans="1:6" ht="9.9499999999999993" customHeight="1" x14ac:dyDescent="0.25">
      <c r="A148" s="61">
        <v>1122</v>
      </c>
      <c r="B148" s="115" t="s">
        <v>492</v>
      </c>
      <c r="C148" s="268">
        <v>0</v>
      </c>
      <c r="D148" s="268">
        <v>0</v>
      </c>
      <c r="F148"/>
    </row>
    <row r="149" spans="1:6" ht="9.9499999999999993" customHeight="1" x14ac:dyDescent="0.25">
      <c r="A149" s="61">
        <v>1122</v>
      </c>
      <c r="B149" s="115" t="s">
        <v>493</v>
      </c>
      <c r="C149" s="268">
        <v>0</v>
      </c>
      <c r="D149" s="268">
        <v>0</v>
      </c>
      <c r="F149"/>
    </row>
    <row r="150" spans="1:6" ht="9.9499999999999993" customHeight="1" x14ac:dyDescent="0.25">
      <c r="A150" s="61"/>
      <c r="B150" s="68" t="s">
        <v>494</v>
      </c>
      <c r="C150" s="272">
        <v>-1437025.9100000053</v>
      </c>
      <c r="D150" s="272">
        <f>D62+D63-D117</f>
        <v>-5341406.0500000091</v>
      </c>
      <c r="F150"/>
    </row>
    <row r="151" spans="1:6" ht="9.9499999999999993" customHeight="1" x14ac:dyDescent="0.25">
      <c r="F151"/>
    </row>
    <row r="152" spans="1:6" ht="9.9499999999999993" customHeight="1" x14ac:dyDescent="0.25">
      <c r="B152" s="40" t="s">
        <v>237</v>
      </c>
      <c r="F152"/>
    </row>
    <row r="153" spans="1:6" ht="9.9499999999999993" customHeight="1" x14ac:dyDescent="0.25">
      <c r="F153"/>
    </row>
  </sheetData>
  <sheetProtection formatCells="0" formatColumns="0" formatRows="0" insertColumns="0" insertRows="0" insertHyperlinks="0" deleteColumns="0" deleteRows="0" sort="0" autoFilter="0" pivotTables="0"/>
  <mergeCells count="3">
    <mergeCell ref="A1:C1"/>
    <mergeCell ref="A2:C2"/>
    <mergeCell ref="A3:C3"/>
  </mergeCells>
  <dataValidations count="2">
    <dataValidation allowBlank="1" showInputMessage="1" showErrorMessage="1" prompt="Saldo al 31 de diciembre del año anterior que se presenta" sqref="D7 D61"/>
    <dataValidation allowBlank="1" showInputMessage="1" showErrorMessage="1" prompt="Importe final del periodo que corresponde la información financiera trimestral que se presenta." sqref="C7 C61"/>
  </dataValidations>
  <pageMargins left="0.78740157480314965" right="0.23622047244094491" top="0.74803149606299213" bottom="0.55118110236220474" header="0.31496062992125984" footer="0.31496062992125984"/>
  <pageSetup scale="76" fitToHeight="0"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28515625" style="73" customWidth="1"/>
    <col min="2" max="2" width="63.140625" style="73" customWidth="1"/>
    <col min="3" max="3" width="17.7109375" style="73" customWidth="1"/>
    <col min="4" max="16384" width="11.42578125" style="73"/>
  </cols>
  <sheetData>
    <row r="1" spans="1:3" s="131" customFormat="1" ht="18" customHeight="1" x14ac:dyDescent="0.25">
      <c r="A1" s="382" t="s">
        <v>1664</v>
      </c>
      <c r="B1" s="383"/>
      <c r="C1" s="384"/>
    </row>
    <row r="2" spans="1:3" s="131" customFormat="1" ht="18" customHeight="1" x14ac:dyDescent="0.25">
      <c r="A2" s="385" t="s">
        <v>495</v>
      </c>
      <c r="B2" s="386"/>
      <c r="C2" s="387"/>
    </row>
    <row r="3" spans="1:3" s="131" customFormat="1" ht="18" customHeight="1" x14ac:dyDescent="0.25">
      <c r="A3" s="385" t="s">
        <v>1663</v>
      </c>
      <c r="B3" s="386"/>
      <c r="C3" s="387"/>
    </row>
    <row r="4" spans="1:3" s="70" customFormat="1" x14ac:dyDescent="0.2">
      <c r="A4" s="388" t="s">
        <v>496</v>
      </c>
      <c r="B4" s="389"/>
      <c r="C4" s="390"/>
    </row>
    <row r="5" spans="1:3" x14ac:dyDescent="0.2">
      <c r="A5" s="71" t="s">
        <v>497</v>
      </c>
      <c r="B5" s="71"/>
      <c r="C5" s="316">
        <v>120441037.87</v>
      </c>
    </row>
    <row r="6" spans="1:3" x14ac:dyDescent="0.2">
      <c r="B6" s="74"/>
      <c r="C6" s="317"/>
    </row>
    <row r="7" spans="1:3" x14ac:dyDescent="0.2">
      <c r="A7" s="75" t="s">
        <v>498</v>
      </c>
      <c r="B7" s="75"/>
      <c r="C7" s="318">
        <f>SUM(C8:C13)</f>
        <v>0</v>
      </c>
    </row>
    <row r="8" spans="1:3" x14ac:dyDescent="0.2">
      <c r="A8" s="76" t="s">
        <v>499</v>
      </c>
      <c r="B8" s="77" t="s">
        <v>376</v>
      </c>
      <c r="C8" s="319">
        <v>0</v>
      </c>
    </row>
    <row r="9" spans="1:3" x14ac:dyDescent="0.2">
      <c r="A9" s="78" t="s">
        <v>500</v>
      </c>
      <c r="B9" s="79" t="s">
        <v>501</v>
      </c>
      <c r="C9" s="319">
        <v>0</v>
      </c>
    </row>
    <row r="10" spans="1:3" x14ac:dyDescent="0.2">
      <c r="A10" s="78" t="s">
        <v>502</v>
      </c>
      <c r="B10" s="79" t="s">
        <v>367</v>
      </c>
      <c r="C10" s="319">
        <v>0</v>
      </c>
    </row>
    <row r="11" spans="1:3" x14ac:dyDescent="0.2">
      <c r="A11" s="78" t="s">
        <v>503</v>
      </c>
      <c r="B11" s="79" t="s">
        <v>366</v>
      </c>
      <c r="C11" s="319">
        <v>0</v>
      </c>
    </row>
    <row r="12" spans="1:3" x14ac:dyDescent="0.2">
      <c r="A12" s="78" t="s">
        <v>504</v>
      </c>
      <c r="B12" s="79" t="s">
        <v>360</v>
      </c>
      <c r="C12" s="319">
        <v>0</v>
      </c>
    </row>
    <row r="13" spans="1:3" x14ac:dyDescent="0.2">
      <c r="A13" s="80" t="s">
        <v>505</v>
      </c>
      <c r="B13" s="81" t="s">
        <v>506</v>
      </c>
      <c r="C13" s="319">
        <v>0</v>
      </c>
    </row>
    <row r="14" spans="1:3" x14ac:dyDescent="0.2">
      <c r="B14" s="82"/>
      <c r="C14" s="320"/>
    </row>
    <row r="15" spans="1:3" x14ac:dyDescent="0.2">
      <c r="A15" s="75" t="s">
        <v>507</v>
      </c>
      <c r="B15" s="74"/>
      <c r="C15" s="318">
        <f>SUM(C16:C18)</f>
        <v>0</v>
      </c>
    </row>
    <row r="16" spans="1:3" x14ac:dyDescent="0.2">
      <c r="A16" s="83">
        <v>3.1</v>
      </c>
      <c r="B16" s="79" t="s">
        <v>508</v>
      </c>
      <c r="C16" s="319">
        <v>0</v>
      </c>
    </row>
    <row r="17" spans="1:3" x14ac:dyDescent="0.2">
      <c r="A17" s="84">
        <v>3.2</v>
      </c>
      <c r="B17" s="79" t="s">
        <v>509</v>
      </c>
      <c r="C17" s="319">
        <v>0</v>
      </c>
    </row>
    <row r="18" spans="1:3" x14ac:dyDescent="0.2">
      <c r="A18" s="84">
        <v>3.3</v>
      </c>
      <c r="B18" s="81" t="s">
        <v>510</v>
      </c>
      <c r="C18" s="321">
        <v>0</v>
      </c>
    </row>
    <row r="19" spans="1:3" x14ac:dyDescent="0.2">
      <c r="B19" s="85"/>
      <c r="C19" s="322"/>
    </row>
    <row r="20" spans="1:3" x14ac:dyDescent="0.2">
      <c r="A20" s="86" t="s">
        <v>511</v>
      </c>
      <c r="B20" s="86"/>
      <c r="C20" s="316">
        <f>C5+C7-C15</f>
        <v>120441037.87</v>
      </c>
    </row>
    <row r="22" spans="1:3" x14ac:dyDescent="0.2">
      <c r="B22" s="40" t="s">
        <v>237</v>
      </c>
    </row>
  </sheetData>
  <mergeCells count="4">
    <mergeCell ref="A1:C1"/>
    <mergeCell ref="A2:C2"/>
    <mergeCell ref="A3:C3"/>
    <mergeCell ref="A4:C4"/>
  </mergeCells>
  <pageMargins left="0.7" right="0.7" top="0.75" bottom="0.75" header="0.3" footer="0.3"/>
  <pageSetup scale="84"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1"/>
  <sheetViews>
    <sheetView showGridLines="0" view="pageBreakPreview" zoomScaleNormal="100" zoomScaleSheetLayoutView="100" workbookViewId="0">
      <selection sqref="A1:C1"/>
    </sheetView>
  </sheetViews>
  <sheetFormatPr baseColWidth="10" defaultColWidth="11.42578125" defaultRowHeight="11.25" x14ac:dyDescent="0.2"/>
  <cols>
    <col min="1" max="1" width="3.7109375" style="73" customWidth="1"/>
    <col min="2" max="2" width="62.140625" style="73" customWidth="1"/>
    <col min="3" max="3" width="17.7109375" style="73" customWidth="1"/>
    <col min="4" max="16384" width="11.42578125" style="73"/>
  </cols>
  <sheetData>
    <row r="1" spans="1:3" s="132" customFormat="1" ht="18.95" customHeight="1" x14ac:dyDescent="0.25">
      <c r="A1" s="391" t="s">
        <v>1664</v>
      </c>
      <c r="B1" s="392"/>
      <c r="C1" s="393"/>
    </row>
    <row r="2" spans="1:3" s="132" customFormat="1" ht="18.95" customHeight="1" x14ac:dyDescent="0.25">
      <c r="A2" s="394" t="s">
        <v>549</v>
      </c>
      <c r="B2" s="401"/>
      <c r="C2" s="396"/>
    </row>
    <row r="3" spans="1:3" s="132" customFormat="1" ht="18.95" customHeight="1" x14ac:dyDescent="0.25">
      <c r="A3" s="394" t="s">
        <v>1663</v>
      </c>
      <c r="B3" s="401"/>
      <c r="C3" s="396"/>
    </row>
    <row r="4" spans="1:3" x14ac:dyDescent="0.2">
      <c r="A4" s="388" t="s">
        <v>496</v>
      </c>
      <c r="B4" s="389"/>
      <c r="C4" s="390"/>
    </row>
    <row r="5" spans="1:3" x14ac:dyDescent="0.2">
      <c r="A5" s="101" t="s">
        <v>548</v>
      </c>
      <c r="B5" s="71"/>
      <c r="C5" s="291">
        <v>93815683.489999995</v>
      </c>
    </row>
    <row r="6" spans="1:3" x14ac:dyDescent="0.2">
      <c r="A6" s="90"/>
      <c r="B6" s="74"/>
      <c r="C6" s="281"/>
    </row>
    <row r="7" spans="1:3" x14ac:dyDescent="0.2">
      <c r="A7" s="75" t="s">
        <v>547</v>
      </c>
      <c r="B7" s="100"/>
      <c r="C7" s="282">
        <v>7158236.9499999993</v>
      </c>
    </row>
    <row r="8" spans="1:3" x14ac:dyDescent="0.2">
      <c r="A8" s="99">
        <v>2.1</v>
      </c>
      <c r="B8" s="91" t="s">
        <v>345</v>
      </c>
      <c r="C8" s="292">
        <v>0</v>
      </c>
    </row>
    <row r="9" spans="1:3" x14ac:dyDescent="0.2">
      <c r="A9" s="99">
        <v>2.2000000000000002</v>
      </c>
      <c r="B9" s="91" t="s">
        <v>348</v>
      </c>
      <c r="C9" s="292">
        <v>0</v>
      </c>
    </row>
    <row r="10" spans="1:3" x14ac:dyDescent="0.2">
      <c r="A10" s="92">
        <v>2.2999999999999998</v>
      </c>
      <c r="B10" s="93" t="s">
        <v>163</v>
      </c>
      <c r="C10" s="292">
        <v>16855.25</v>
      </c>
    </row>
    <row r="11" spans="1:3" x14ac:dyDescent="0.2">
      <c r="A11" s="92">
        <v>2.4</v>
      </c>
      <c r="B11" s="93" t="s">
        <v>164</v>
      </c>
      <c r="C11" s="292">
        <v>0</v>
      </c>
    </row>
    <row r="12" spans="1:3" x14ac:dyDescent="0.2">
      <c r="A12" s="92">
        <v>2.5</v>
      </c>
      <c r="B12" s="93" t="s">
        <v>165</v>
      </c>
      <c r="C12" s="292">
        <v>0</v>
      </c>
    </row>
    <row r="13" spans="1:3" x14ac:dyDescent="0.2">
      <c r="A13" s="92">
        <v>2.6</v>
      </c>
      <c r="B13" s="93" t="s">
        <v>166</v>
      </c>
      <c r="C13" s="292">
        <v>855446.55</v>
      </c>
    </row>
    <row r="14" spans="1:3" x14ac:dyDescent="0.2">
      <c r="A14" s="92">
        <v>2.7</v>
      </c>
      <c r="B14" s="93" t="s">
        <v>167</v>
      </c>
      <c r="C14" s="292">
        <v>4463096.55</v>
      </c>
    </row>
    <row r="15" spans="1:3" x14ac:dyDescent="0.2">
      <c r="A15" s="92">
        <v>2.8</v>
      </c>
      <c r="B15" s="93" t="s">
        <v>168</v>
      </c>
      <c r="C15" s="292">
        <v>1793103.6</v>
      </c>
    </row>
    <row r="16" spans="1:3" x14ac:dyDescent="0.2">
      <c r="A16" s="92">
        <v>2.9</v>
      </c>
      <c r="B16" s="93" t="s">
        <v>170</v>
      </c>
      <c r="C16" s="292">
        <v>0</v>
      </c>
    </row>
    <row r="17" spans="1:3" x14ac:dyDescent="0.2">
      <c r="A17" s="92" t="s">
        <v>546</v>
      </c>
      <c r="B17" s="93" t="s">
        <v>545</v>
      </c>
      <c r="C17" s="292">
        <v>0</v>
      </c>
    </row>
    <row r="18" spans="1:3" x14ac:dyDescent="0.2">
      <c r="A18" s="92" t="s">
        <v>544</v>
      </c>
      <c r="B18" s="93" t="s">
        <v>174</v>
      </c>
      <c r="C18" s="292">
        <v>29735</v>
      </c>
    </row>
    <row r="19" spans="1:3" x14ac:dyDescent="0.2">
      <c r="A19" s="92" t="s">
        <v>543</v>
      </c>
      <c r="B19" s="93" t="s">
        <v>542</v>
      </c>
      <c r="C19" s="292">
        <v>0</v>
      </c>
    </row>
    <row r="20" spans="1:3" x14ac:dyDescent="0.2">
      <c r="A20" s="92" t="s">
        <v>541</v>
      </c>
      <c r="B20" s="93" t="s">
        <v>540</v>
      </c>
      <c r="C20" s="292">
        <v>0</v>
      </c>
    </row>
    <row r="21" spans="1:3" x14ac:dyDescent="0.2">
      <c r="A21" s="92" t="s">
        <v>539</v>
      </c>
      <c r="B21" s="93" t="s">
        <v>538</v>
      </c>
      <c r="C21" s="292">
        <v>0</v>
      </c>
    </row>
    <row r="22" spans="1:3" x14ac:dyDescent="0.2">
      <c r="A22" s="92" t="s">
        <v>537</v>
      </c>
      <c r="B22" s="93" t="s">
        <v>536</v>
      </c>
      <c r="C22" s="292">
        <v>0</v>
      </c>
    </row>
    <row r="23" spans="1:3" x14ac:dyDescent="0.2">
      <c r="A23" s="92" t="s">
        <v>535</v>
      </c>
      <c r="B23" s="93" t="s">
        <v>534</v>
      </c>
      <c r="C23" s="292">
        <v>0</v>
      </c>
    </row>
    <row r="24" spans="1:3" x14ac:dyDescent="0.2">
      <c r="A24" s="92" t="s">
        <v>533</v>
      </c>
      <c r="B24" s="93" t="s">
        <v>532</v>
      </c>
      <c r="C24" s="292">
        <v>0</v>
      </c>
    </row>
    <row r="25" spans="1:3" x14ac:dyDescent="0.2">
      <c r="A25" s="92" t="s">
        <v>531</v>
      </c>
      <c r="B25" s="93" t="s">
        <v>530</v>
      </c>
      <c r="C25" s="292">
        <v>0</v>
      </c>
    </row>
    <row r="26" spans="1:3" x14ac:dyDescent="0.2">
      <c r="A26" s="92" t="s">
        <v>529</v>
      </c>
      <c r="B26" s="93" t="s">
        <v>528</v>
      </c>
      <c r="C26" s="292">
        <v>0</v>
      </c>
    </row>
    <row r="27" spans="1:3" x14ac:dyDescent="0.2">
      <c r="A27" s="92" t="s">
        <v>527</v>
      </c>
      <c r="B27" s="93" t="s">
        <v>526</v>
      </c>
      <c r="C27" s="292">
        <v>0</v>
      </c>
    </row>
    <row r="28" spans="1:3" x14ac:dyDescent="0.2">
      <c r="A28" s="92" t="s">
        <v>525</v>
      </c>
      <c r="B28" s="91" t="s">
        <v>524</v>
      </c>
      <c r="C28" s="292">
        <v>0</v>
      </c>
    </row>
    <row r="29" spans="1:3" x14ac:dyDescent="0.2">
      <c r="A29" s="98"/>
      <c r="B29" s="97"/>
      <c r="C29" s="293"/>
    </row>
    <row r="30" spans="1:3" x14ac:dyDescent="0.2">
      <c r="A30" s="95" t="s">
        <v>523</v>
      </c>
      <c r="B30" s="94"/>
      <c r="C30" s="294">
        <v>2241626.94</v>
      </c>
    </row>
    <row r="31" spans="1:3" x14ac:dyDescent="0.2">
      <c r="A31" s="92" t="s">
        <v>522</v>
      </c>
      <c r="B31" s="93" t="s">
        <v>270</v>
      </c>
      <c r="C31" s="292">
        <v>2241626.94</v>
      </c>
    </row>
    <row r="32" spans="1:3" x14ac:dyDescent="0.2">
      <c r="A32" s="92" t="s">
        <v>521</v>
      </c>
      <c r="B32" s="93" t="s">
        <v>261</v>
      </c>
      <c r="C32" s="292">
        <v>0</v>
      </c>
    </row>
    <row r="33" spans="1:3" x14ac:dyDescent="0.2">
      <c r="A33" s="92" t="s">
        <v>520</v>
      </c>
      <c r="B33" s="93" t="s">
        <v>258</v>
      </c>
      <c r="C33" s="292">
        <v>0</v>
      </c>
    </row>
    <row r="34" spans="1:3" x14ac:dyDescent="0.2">
      <c r="A34" s="92" t="s">
        <v>519</v>
      </c>
      <c r="B34" s="93" t="s">
        <v>518</v>
      </c>
      <c r="C34" s="292">
        <v>0</v>
      </c>
    </row>
    <row r="35" spans="1:3" x14ac:dyDescent="0.2">
      <c r="A35" s="92" t="s">
        <v>517</v>
      </c>
      <c r="B35" s="93" t="s">
        <v>516</v>
      </c>
      <c r="C35" s="292">
        <v>0</v>
      </c>
    </row>
    <row r="36" spans="1:3" x14ac:dyDescent="0.2">
      <c r="A36" s="92" t="s">
        <v>515</v>
      </c>
      <c r="B36" s="93" t="s">
        <v>250</v>
      </c>
      <c r="C36" s="292">
        <v>0</v>
      </c>
    </row>
    <row r="37" spans="1:3" x14ac:dyDescent="0.2">
      <c r="A37" s="92" t="s">
        <v>514</v>
      </c>
      <c r="B37" s="91" t="s">
        <v>513</v>
      </c>
      <c r="C37" s="295">
        <v>0</v>
      </c>
    </row>
    <row r="38" spans="1:3" x14ac:dyDescent="0.2">
      <c r="A38" s="90"/>
      <c r="B38" s="89"/>
      <c r="C38" s="296"/>
    </row>
    <row r="39" spans="1:3" x14ac:dyDescent="0.2">
      <c r="A39" s="87" t="s">
        <v>512</v>
      </c>
      <c r="B39" s="71"/>
      <c r="C39" s="280">
        <v>115524427.86</v>
      </c>
    </row>
    <row r="41" spans="1:3" x14ac:dyDescent="0.2">
      <c r="B41" s="40" t="s">
        <v>237</v>
      </c>
    </row>
  </sheetData>
  <mergeCells count="4">
    <mergeCell ref="A1:C1"/>
    <mergeCell ref="A2:C2"/>
    <mergeCell ref="A3:C3"/>
    <mergeCell ref="A4:C4"/>
  </mergeCells>
  <pageMargins left="0.7" right="0.7" top="0.75" bottom="0.75" header="0.3" footer="0.3"/>
  <pageSetup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135</vt:i4>
      </vt:variant>
      <vt:variant>
        <vt:lpstr>Rangos con nombre</vt:lpstr>
      </vt:variant>
      <vt:variant>
        <vt:i4>31</vt:i4>
      </vt:variant>
    </vt:vector>
  </HeadingPairs>
  <TitlesOfParts>
    <vt:vector size="166" baseType="lpstr">
      <vt:lpstr>Contenido</vt:lpstr>
      <vt:lpstr>Notas a los Edos Financieros</vt:lpstr>
      <vt:lpstr>ESF-DIF</vt:lpstr>
      <vt:lpstr>ACT-DIF</vt:lpstr>
      <vt:lpstr>VHP-DIF</vt:lpstr>
      <vt:lpstr>EFE-DIF</vt:lpstr>
      <vt:lpstr>Conciliacion_Ig-DIF</vt:lpstr>
      <vt:lpstr>Conciliacion_Eg-DIF</vt:lpstr>
      <vt:lpstr>Memoria-DIF</vt:lpstr>
      <vt:lpstr>ESF-COMUDE</vt:lpstr>
      <vt:lpstr>ACT-COMUDE</vt:lpstr>
      <vt:lpstr>VHP-COMUDE</vt:lpstr>
      <vt:lpstr>EFE-COMUDE</vt:lpstr>
      <vt:lpstr>Conciliacion_Ig-COMUDE</vt:lpstr>
      <vt:lpstr>Conciliacion_Eg-COMUDE</vt:lpstr>
      <vt:lpstr>Memoria-COMUDE</vt:lpstr>
      <vt:lpstr>ESF-SAPAL</vt:lpstr>
      <vt:lpstr>ACT-SAPAL</vt:lpstr>
      <vt:lpstr>VHP-SAPAL</vt:lpstr>
      <vt:lpstr>EFE-SAPAL</vt:lpstr>
      <vt:lpstr>Conciliacion_Ig-SAPAL</vt:lpstr>
      <vt:lpstr>Conciliacion_Eg-SAPAL</vt:lpstr>
      <vt:lpstr>Memoria-SAPAL</vt:lpstr>
      <vt:lpstr>ESF-MUJERES</vt:lpstr>
      <vt:lpstr>ACT-MUJERES</vt:lpstr>
      <vt:lpstr>VHP-MUJERES</vt:lpstr>
      <vt:lpstr>EFE-MUJERES</vt:lpstr>
      <vt:lpstr>Conciliacion_Ig-MUJERES</vt:lpstr>
      <vt:lpstr>Conciliacion_Eg-MUJERES</vt:lpstr>
      <vt:lpstr>Memoria-MUJERES</vt:lpstr>
      <vt:lpstr>ESF-ZOO</vt:lpstr>
      <vt:lpstr>ACT-ZOO</vt:lpstr>
      <vt:lpstr>VHP-ZOO</vt:lpstr>
      <vt:lpstr>EFE-ZOO</vt:lpstr>
      <vt:lpstr>Conciliacion_Ig-ZOO</vt:lpstr>
      <vt:lpstr>Conciliacion_Eg-ZOO</vt:lpstr>
      <vt:lpstr>Memoria-ZOO</vt:lpstr>
      <vt:lpstr>ESF-JUV</vt:lpstr>
      <vt:lpstr>ACT-JUV</vt:lpstr>
      <vt:lpstr>VHP-JUV</vt:lpstr>
      <vt:lpstr>EFE-JUV</vt:lpstr>
      <vt:lpstr>Conciliacion_Ig-JUV</vt:lpstr>
      <vt:lpstr>Conciliacion_Eg-JUV</vt:lpstr>
      <vt:lpstr>Memoria-JUV</vt:lpstr>
      <vt:lpstr>ESF-EXPLORA</vt:lpstr>
      <vt:lpstr>ACT-EXPLORA</vt:lpstr>
      <vt:lpstr>VHP-EXPLORA</vt:lpstr>
      <vt:lpstr>EFE-EXPLORA</vt:lpstr>
      <vt:lpstr>Conciliacion_Ig-EXPLORA</vt:lpstr>
      <vt:lpstr>Conciliacion_Eg-EXPLORA</vt:lpstr>
      <vt:lpstr>Memoria-EXPLORA</vt:lpstr>
      <vt:lpstr>ESF-ICL</vt:lpstr>
      <vt:lpstr>ACT-ICL</vt:lpstr>
      <vt:lpstr>VHP-ICL</vt:lpstr>
      <vt:lpstr>EFE-ICL</vt:lpstr>
      <vt:lpstr>Conciliacion_Ig_ICL</vt:lpstr>
      <vt:lpstr>Conciliacion_Eg-ICL</vt:lpstr>
      <vt:lpstr>Memoria-ICL</vt:lpstr>
      <vt:lpstr>ESF-MUSEO</vt:lpstr>
      <vt:lpstr>ACT-MUSEO</vt:lpstr>
      <vt:lpstr>VHP-MUSEO</vt:lpstr>
      <vt:lpstr>EFE-MUSEO</vt:lpstr>
      <vt:lpstr>Conciliacion_Ig-MUSEO</vt:lpstr>
      <vt:lpstr>Conciliacion_Eg-MUSEO</vt:lpstr>
      <vt:lpstr>Memoria-MUSEO</vt:lpstr>
      <vt:lpstr>ESF-FERIA</vt:lpstr>
      <vt:lpstr>ACT-FERIA</vt:lpstr>
      <vt:lpstr>VHP-FERIA</vt:lpstr>
      <vt:lpstr>EFE-FERIA</vt:lpstr>
      <vt:lpstr>Conciliacion_Ig-FERIA</vt:lpstr>
      <vt:lpstr>Conciliacion_Eg-FERIA</vt:lpstr>
      <vt:lpstr>Memoria-FERIA</vt:lpstr>
      <vt:lpstr>ESF-IMPLAN</vt:lpstr>
      <vt:lpstr>ACT-IMPLAN</vt:lpstr>
      <vt:lpstr>VHP-IMPLAN</vt:lpstr>
      <vt:lpstr>EFE-IMPLAN</vt:lpstr>
      <vt:lpstr>Conciliacion_Ig-IMPLAN</vt:lpstr>
      <vt:lpstr>Conciliacion_Eg-IMPLAN</vt:lpstr>
      <vt:lpstr>Memoria-IMPLAN</vt:lpstr>
      <vt:lpstr>ESF-METROPOLITANO</vt:lpstr>
      <vt:lpstr>ACT-METROPOLITANO</vt:lpstr>
      <vt:lpstr>VHP-METROPOLITANO</vt:lpstr>
      <vt:lpstr>EFE-METROPOLITANO</vt:lpstr>
      <vt:lpstr>Conciliacion_Ig-METROPOLITANO</vt:lpstr>
      <vt:lpstr>Conciliacion_Eg-METREPOLITANO</vt:lpstr>
      <vt:lpstr>Memoria-METROPOLITANO</vt:lpstr>
      <vt:lpstr>ESF-IMUVI</vt:lpstr>
      <vt:lpstr>ACT-IMUVI</vt:lpstr>
      <vt:lpstr>VHP-IMUVI</vt:lpstr>
      <vt:lpstr>EFE_IMUVI</vt:lpstr>
      <vt:lpstr>Conciliacion_Ig-IMUVI</vt:lpstr>
      <vt:lpstr>Conciliacion_Eg-IMUVI</vt:lpstr>
      <vt:lpstr>Memoria-IMUVI</vt:lpstr>
      <vt:lpstr>ESF-BOMBEROS</vt:lpstr>
      <vt:lpstr>ACT-BOMBEROS</vt:lpstr>
      <vt:lpstr>VHP-BOMBEROS</vt:lpstr>
      <vt:lpstr>EFE-BOMBEROS</vt:lpstr>
      <vt:lpstr>Conciliacion_Ig-BOMBEROS</vt:lpstr>
      <vt:lpstr>Conciliacion_Eg-BOMBEROS</vt:lpstr>
      <vt:lpstr>Memoria-BOMBEROS</vt:lpstr>
      <vt:lpstr>ESF-FCI</vt:lpstr>
      <vt:lpstr>ACT-FCI</vt:lpstr>
      <vt:lpstr>VHP-FCI</vt:lpstr>
      <vt:lpstr>EFE-FCI</vt:lpstr>
      <vt:lpstr>Conciliacion_Ig-FCI</vt:lpstr>
      <vt:lpstr>Conciliacion_Eg-FCI</vt:lpstr>
      <vt:lpstr>Memoria-FCI</vt:lpstr>
      <vt:lpstr>FIDOC-ESF</vt:lpstr>
      <vt:lpstr>FIDOC-ACT</vt:lpstr>
      <vt:lpstr>FIDOC-VHP</vt:lpstr>
      <vt:lpstr>FIDOC-EFE</vt:lpstr>
      <vt:lpstr>FIDOC-Conciliacion_Ig</vt:lpstr>
      <vt:lpstr>FIDOC-Conciliacion_Eg</vt:lpstr>
      <vt:lpstr>FIDOC-Memoria</vt:lpstr>
      <vt:lpstr>ESF-SIAP</vt:lpstr>
      <vt:lpstr>ACT-SIAP</vt:lpstr>
      <vt:lpstr>VHP-SIAP</vt:lpstr>
      <vt:lpstr>EFE-SIAP</vt:lpstr>
      <vt:lpstr>Conciliacion_Ig-SIAP</vt:lpstr>
      <vt:lpstr>Conciliacion_Eg-SIAP</vt:lpstr>
      <vt:lpstr>Memoria-SIAP</vt:lpstr>
      <vt:lpstr>ESF-ASP</vt:lpstr>
      <vt:lpstr>ACT-ASP</vt:lpstr>
      <vt:lpstr>VHP-ASP</vt:lpstr>
      <vt:lpstr>EFE-ASP</vt:lpstr>
      <vt:lpstr>Conciliacion_Ig-ASP</vt:lpstr>
      <vt:lpstr>Conciliacion_Eg-ASP</vt:lpstr>
      <vt:lpstr>Memoria-ASP</vt:lpstr>
      <vt:lpstr>IMJ-ESF</vt:lpstr>
      <vt:lpstr>IMJ-ACT</vt:lpstr>
      <vt:lpstr>IMJ-VHP</vt:lpstr>
      <vt:lpstr>IMJ-EFE</vt:lpstr>
      <vt:lpstr>IMJ-Conciliacion_Ig</vt:lpstr>
      <vt:lpstr>IMJ-Conciliacion_Eg</vt:lpstr>
      <vt:lpstr>IMJ-Memoria</vt:lpstr>
      <vt:lpstr>'ACT-COMUDE'!Área_de_impresión</vt:lpstr>
      <vt:lpstr>'ACT-FCI'!Área_de_impresión</vt:lpstr>
      <vt:lpstr>'ACT-ICL'!Área_de_impresión</vt:lpstr>
      <vt:lpstr>'ACT-IMPLAN'!Área_de_impresión</vt:lpstr>
      <vt:lpstr>'Conciliacion_Eg-COMUDE'!Área_de_impresión</vt:lpstr>
      <vt:lpstr>'Conciliacion_Eg-ICL'!Área_de_impresión</vt:lpstr>
      <vt:lpstr>'Conciliacion_Eg-IMPLAN'!Área_de_impresión</vt:lpstr>
      <vt:lpstr>'Conciliacion_Eg-IMUVI'!Área_de_impresión</vt:lpstr>
      <vt:lpstr>'Conciliacion_Eg-MUSEO'!Área_de_impresión</vt:lpstr>
      <vt:lpstr>Conciliacion_Ig_ICL!Área_de_impresión</vt:lpstr>
      <vt:lpstr>'Conciliacion_Ig-COMUDE'!Área_de_impresión</vt:lpstr>
      <vt:lpstr>'Conciliacion_Ig-MUSEO'!Área_de_impresión</vt:lpstr>
      <vt:lpstr>'EFE-COMUDE'!Área_de_impresión</vt:lpstr>
      <vt:lpstr>'EFE-FCI'!Área_de_impresión</vt:lpstr>
      <vt:lpstr>'EFE-ICL'!Área_de_impresión</vt:lpstr>
      <vt:lpstr>'EFE-IMPLAN'!Área_de_impresión</vt:lpstr>
      <vt:lpstr>'ESF-COMUDE'!Área_de_impresión</vt:lpstr>
      <vt:lpstr>'ESF-ICL'!Área_de_impresión</vt:lpstr>
      <vt:lpstr>'ESF-IMPLAN'!Área_de_impresión</vt:lpstr>
      <vt:lpstr>'Memoria-COMUDE'!Área_de_impresión</vt:lpstr>
      <vt:lpstr>'Memoria-IMPLAN'!Área_de_impresión</vt:lpstr>
      <vt:lpstr>'VHP-COMUDE'!Área_de_impresión</vt:lpstr>
      <vt:lpstr>'VHP-FERIA'!Área_de_impresión</vt:lpstr>
      <vt:lpstr>'VHP-ICL'!Área_de_impresión</vt:lpstr>
      <vt:lpstr>'VHP-IMPLAN'!Área_de_impresión</vt:lpstr>
      <vt:lpstr>'ACT-DIF'!Títulos_a_imprimir</vt:lpstr>
      <vt:lpstr>'ACT-IMPLAN'!Títulos_a_imprimir</vt:lpstr>
      <vt:lpstr>'EFE-DIF'!Títulos_a_imprimir</vt:lpstr>
      <vt:lpstr>'EFE-IMPLAN'!Títulos_a_imprimir</vt:lpstr>
      <vt:lpstr>'ESF-DIF'!Títulos_a_imprimir</vt:lpstr>
      <vt:lpstr>'ESF-IMPLAN'!Títulos_a_imprimir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Edmundo Contreras Veloz</dc:creator>
  <cp:lastModifiedBy>Claudia Elizabeth Casillas Villegas</cp:lastModifiedBy>
  <cp:lastPrinted>2023-04-28T15:49:46Z</cp:lastPrinted>
  <dcterms:created xsi:type="dcterms:W3CDTF">2022-03-14T21:07:32Z</dcterms:created>
  <dcterms:modified xsi:type="dcterms:W3CDTF">2023-04-28T16:12:41Z</dcterms:modified>
</cp:coreProperties>
</file>